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genece\OneDrive - Vermont Student Assistance Corp\Desktop\Investors\"/>
    </mc:Choice>
  </mc:AlternateContent>
  <xr:revisionPtr revIDLastSave="0" documentId="8_{B8A41F54-B399-4B9D-B74C-420A8F1601BD}" xr6:coauthVersionLast="47" xr6:coauthVersionMax="47" xr10:uidLastSave="{00000000-0000-0000-0000-000000000000}"/>
  <bookViews>
    <workbookView xWindow="2055" yWindow="600" windowWidth="21600" windowHeight="11715" tabRatio="679" xr2:uid="{00000000-000D-0000-FFFF-FFFF00000000}"/>
  </bookViews>
  <sheets>
    <sheet name="FFELP" sheetId="1" r:id="rId1"/>
    <sheet name="Collection and Waterfall" sheetId="9" r:id="rId2"/>
    <sheet name="Balance Sheet" sheetId="16" r:id="rId3"/>
  </sheets>
  <definedNames>
    <definedName name="_xlnm.Print_Area" localSheetId="1">'Collection and Waterfall'!$A$1:$N$61</definedName>
    <definedName name="_xlnm.Print_Area" localSheetId="0">FFELP!$A$1:$M$184</definedName>
    <definedName name="_xlnm.Print_Titles" localSheetId="1">'Collection and Waterfall'!$1:$5</definedName>
    <definedName name="_xlnm.Print_Titles" localSheetId="0">FFELP!$1:$10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6" l="1"/>
  <c r="E52" i="16" l="1"/>
  <c r="E48" i="16"/>
  <c r="E32" i="16"/>
  <c r="E21" i="16"/>
  <c r="E53" i="16" l="1"/>
  <c r="E34" i="16"/>
  <c r="E54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F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Copy prior End Balance</t>
        </r>
      </text>
    </comment>
    <comment ref="H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Get from Waterfall calc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N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From Current Month Waterfall</t>
        </r>
      </text>
    </comment>
  </commentList>
</comments>
</file>

<file path=xl/sharedStrings.xml><?xml version="1.0" encoding="utf-8"?>
<sst xmlns="http://schemas.openxmlformats.org/spreadsheetml/2006/main" count="350" uniqueCount="255">
  <si>
    <t>Issuer</t>
  </si>
  <si>
    <t>Deal Name</t>
  </si>
  <si>
    <t>Distribution Date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</si>
  <si>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</si>
  <si>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</si>
  <si>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</si>
  <si>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</si>
  <si>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</si>
  <si>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</si>
  <si>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</si>
  <si>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</si>
  <si>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</si>
  <si>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</si>
  <si>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</si>
  <si>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</si>
  <si>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</si>
  <si>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</si>
  <si>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</si>
  <si>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</si>
  <si>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</si>
  <si>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</si>
  <si>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Weighted Average Coupon (WAC)</t>
  </si>
  <si>
    <t>Number of Loans</t>
  </si>
  <si>
    <t>Number of Borrowers</t>
  </si>
  <si>
    <t>Total Assets</t>
  </si>
  <si>
    <t>Senior Parity %</t>
  </si>
  <si>
    <t>Total Parity %</t>
  </si>
  <si>
    <t xml:space="preserve">    Current</t>
  </si>
  <si>
    <t>Total Repayment</t>
  </si>
  <si>
    <t>Deferment</t>
  </si>
  <si>
    <t># of Loans</t>
  </si>
  <si>
    <t>Beginning</t>
  </si>
  <si>
    <t>Ending</t>
  </si>
  <si>
    <t>% of Balance</t>
  </si>
  <si>
    <t>Total Portfolio</t>
  </si>
  <si>
    <t>Total</t>
  </si>
  <si>
    <t>Assets</t>
  </si>
  <si>
    <t xml:space="preserve">    Loans Receivable</t>
  </si>
  <si>
    <t>Liabilities</t>
  </si>
  <si>
    <t xml:space="preserve">   Bonds Payable</t>
  </si>
  <si>
    <t>Total Liabilities</t>
  </si>
  <si>
    <t>Maturity</t>
  </si>
  <si>
    <t>Average Borrower Indebtedness</t>
  </si>
  <si>
    <t xml:space="preserve">    Accrued Interest on Investment</t>
  </si>
  <si>
    <t xml:space="preserve">    Accrued Interest Subsidy Payments</t>
  </si>
  <si>
    <t xml:space="preserve">    Total Accounts/Funds Balance</t>
  </si>
  <si>
    <t xml:space="preserve">   Accrued Interest on Senior Bonds</t>
  </si>
  <si>
    <t xml:space="preserve">   Principal of Sub Bonds Outstanding</t>
  </si>
  <si>
    <t xml:space="preserve">   Accrued Interest on Sub Bonds Outstanding</t>
  </si>
  <si>
    <t>Proprietary</t>
  </si>
  <si>
    <t>Monitoring Waterfall and Collections</t>
  </si>
  <si>
    <t>Collection Period</t>
  </si>
  <si>
    <t>Collection Activity</t>
  </si>
  <si>
    <t>Collection Account</t>
  </si>
  <si>
    <t>Collection Amount Received</t>
  </si>
  <si>
    <t>Recoveries</t>
  </si>
  <si>
    <t>Excess of Required Reserve Account</t>
  </si>
  <si>
    <t>Payments from Guarantor</t>
  </si>
  <si>
    <t>Sale Proceeds</t>
  </si>
  <si>
    <t>Investment Income</t>
  </si>
  <si>
    <t>All Fees</t>
  </si>
  <si>
    <t xml:space="preserve">Other Amounts Received in Collection 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</si>
  <si>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</si>
  <si>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</si>
  <si>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</si>
  <si>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</si>
  <si>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</si>
  <si>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</si>
  <si>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Consolidation Loans</t>
  </si>
  <si>
    <t>Bal after Waterfall</t>
  </si>
  <si>
    <t>Subsidized Stafford Loans</t>
  </si>
  <si>
    <t>Unsubsidized Stafford Loans</t>
  </si>
  <si>
    <t>4 Year</t>
  </si>
  <si>
    <t>2 Year</t>
  </si>
  <si>
    <t>Foreign</t>
  </si>
  <si>
    <t>Grad / PLUS Loans</t>
  </si>
  <si>
    <t>Vermont Student Assistance Corporation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</si>
  <si>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</si>
  <si>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</si>
  <si>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</si>
  <si>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</si>
  <si>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</si>
  <si>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</si>
  <si>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</si>
  <si>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</si>
  <si>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Servicing Fees</t>
  </si>
  <si>
    <t>Indenture Trustee Fees</t>
  </si>
  <si>
    <t>Other Fees</t>
  </si>
  <si>
    <t>Remarketing Fees</t>
  </si>
  <si>
    <t>Credit Enhancement Fees</t>
  </si>
  <si>
    <t>Arbitrage Analysis Fees</t>
  </si>
  <si>
    <t>www.vsac.org</t>
  </si>
  <si>
    <t>Excess Earnings Rebate paid to IRS</t>
  </si>
  <si>
    <t>Consolidation Rebate Fee paid to Dept. of Ed</t>
  </si>
  <si>
    <t>Excess Interest returned to Dept. of Ed</t>
  </si>
  <si>
    <t>Taxable</t>
  </si>
  <si>
    <t>IRS Status</t>
  </si>
  <si>
    <t>% of Pool</t>
  </si>
  <si>
    <t xml:space="preserve">    In School</t>
  </si>
  <si>
    <t xml:space="preserve">    Grace</t>
  </si>
  <si>
    <t xml:space="preserve">    Allowance for Bad Debt</t>
  </si>
  <si>
    <t xml:space="preserve">    Prepaid Expenses</t>
  </si>
  <si>
    <t xml:space="preserve">    Deferred Bond Issuance Costs</t>
  </si>
  <si>
    <t xml:space="preserve">    Accrued Interest Receivable on Loans</t>
  </si>
  <si>
    <t xml:space="preserve">   Borrower Benefit Rebates Payable</t>
  </si>
  <si>
    <t xml:space="preserve">   Accrued Yield and Rebate - US Treasury</t>
  </si>
  <si>
    <t xml:space="preserve">   Due to US Dept. of Ed</t>
  </si>
  <si>
    <t xml:space="preserve">   Accounts Payable and Other Liabilities</t>
  </si>
  <si>
    <t xml:space="preserve">   Due To/From Operations</t>
  </si>
  <si>
    <t>Principal</t>
  </si>
  <si>
    <t>Reduced Payment</t>
  </si>
  <si>
    <t>Claim Filed</t>
  </si>
  <si>
    <t>HEAL Loans</t>
  </si>
  <si>
    <r>
      <t xml:space="preserve">Other / Unknown </t>
    </r>
    <r>
      <rPr>
        <i/>
        <sz val="10"/>
        <rFont val="Arial"/>
        <family val="2"/>
      </rPr>
      <t>(a)</t>
    </r>
  </si>
  <si>
    <t>In Grace</t>
  </si>
  <si>
    <t xml:space="preserve">In School </t>
  </si>
  <si>
    <t xml:space="preserve">Repayment </t>
  </si>
  <si>
    <t xml:space="preserve">Forbearance </t>
  </si>
  <si>
    <t>Portfolio Summary - FFELP</t>
  </si>
  <si>
    <t>Notes/Bonds</t>
  </si>
  <si>
    <t>Weighted Average Payments Made - FFELP</t>
  </si>
  <si>
    <t>Funds and Accounts - Trust</t>
  </si>
  <si>
    <t>Balance Sheet and Parity - Trust</t>
  </si>
  <si>
    <t>Portfolio by Loan Status - FFELP</t>
  </si>
  <si>
    <t>Delinquency Status - FFELP</t>
  </si>
  <si>
    <t>Portfolio by Loan Type - FFELP</t>
  </si>
  <si>
    <t>Portfolio by School Type - FFELP</t>
  </si>
  <si>
    <t>investorrelations@vsac.org</t>
  </si>
  <si>
    <t>Cumulative Default Rate - FFELP</t>
  </si>
  <si>
    <t>Repayment</t>
  </si>
  <si>
    <t>Forbearance</t>
  </si>
  <si>
    <t>W.A. Time until (a)</t>
  </si>
  <si>
    <t>Current Status</t>
  </si>
  <si>
    <t>Conversion to Repayment</t>
  </si>
  <si>
    <t>months</t>
  </si>
  <si>
    <t>Total Not Converted</t>
  </si>
  <si>
    <t>Total Converted</t>
  </si>
  <si>
    <t>W.A. Time until Conversion to Repayment includes Grace period</t>
  </si>
  <si>
    <t>Student Loans Receivable Activity</t>
  </si>
  <si>
    <t>Beginning Balance</t>
  </si>
  <si>
    <t>Interest Caps</t>
  </si>
  <si>
    <t>Consolidation Payments</t>
  </si>
  <si>
    <t>Claim Payments</t>
  </si>
  <si>
    <t>Borrower Benefit Rebates</t>
  </si>
  <si>
    <t>School Refunds</t>
  </si>
  <si>
    <t xml:space="preserve">Write-offs </t>
  </si>
  <si>
    <t>Miscellaneous Adjustments</t>
  </si>
  <si>
    <t>Ending Balance</t>
  </si>
  <si>
    <t>(a) Footnotes:</t>
  </si>
  <si>
    <t>Reserve Account - Beginning of Period</t>
  </si>
  <si>
    <t>Reserve Account - End of Period</t>
  </si>
  <si>
    <t>Student Loan Asset-Backed Notes, 2012-1</t>
  </si>
  <si>
    <t>Monthly Servicing Report</t>
  </si>
  <si>
    <t>2012-1</t>
  </si>
  <si>
    <t>2012-1 A</t>
  </si>
  <si>
    <t>2012-1 B</t>
  </si>
  <si>
    <t>Department Reserve Fund</t>
  </si>
  <si>
    <t>Collection Fund</t>
  </si>
  <si>
    <r>
      <t>Second</t>
    </r>
    <r>
      <rPr>
        <sz val="10"/>
        <rFont val="Arial"/>
        <family val="2"/>
      </rPr>
      <t>: Trustee Fees</t>
    </r>
  </si>
  <si>
    <r>
      <t>Third</t>
    </r>
    <r>
      <rPr>
        <sz val="10"/>
        <rFont val="Arial"/>
        <family val="2"/>
      </rPr>
      <t>: Servicing Fees</t>
    </r>
  </si>
  <si>
    <r>
      <t>Fourth</t>
    </r>
    <r>
      <rPr>
        <sz val="10"/>
        <rFont val="Arial"/>
        <family val="2"/>
      </rPr>
      <t>: Administration Fees</t>
    </r>
  </si>
  <si>
    <t>Remaining Amount Available for Release to Issuer</t>
  </si>
  <si>
    <t>Reserve Fund Requirement</t>
  </si>
  <si>
    <r>
      <t>Sixth</t>
    </r>
    <r>
      <rPr>
        <sz val="10"/>
        <rFont val="Arial"/>
        <family val="2"/>
      </rPr>
      <t>: Reserve Fund Requirement</t>
    </r>
  </si>
  <si>
    <t>Weighted Average Maturity (WAM) (in months)</t>
  </si>
  <si>
    <t>924279AC6</t>
  </si>
  <si>
    <t>924279AD4</t>
  </si>
  <si>
    <t>Loan Transfers</t>
  </si>
  <si>
    <t>Rate</t>
  </si>
  <si>
    <t>2012-1 Indenture</t>
  </si>
  <si>
    <t>Balance Sheet</t>
  </si>
  <si>
    <t>2012 - 1</t>
  </si>
  <si>
    <t xml:space="preserve">     Cash and Equivalents</t>
  </si>
  <si>
    <t xml:space="preserve">          Revenue</t>
  </si>
  <si>
    <t xml:space="preserve">          Loan Acquisition</t>
  </si>
  <si>
    <t xml:space="preserve">          Debt Service Reserve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</si>
  <si>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</si>
  <si>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</si>
  <si>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</si>
  <si>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</si>
  <si>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</si>
  <si>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</si>
  <si>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</si>
  <si>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</si>
  <si>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</si>
  <si>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>Liabilities and Net Assets</t>
  </si>
  <si>
    <t xml:space="preserve">     Liabilities</t>
  </si>
  <si>
    <t xml:space="preserve">          Senior Bonds Payable</t>
  </si>
  <si>
    <t xml:space="preserve">          Bond Premium/Discount</t>
  </si>
  <si>
    <t xml:space="preserve">          Sub Bond Payable</t>
  </si>
  <si>
    <t xml:space="preserve">          Bond Interest Payable</t>
  </si>
  <si>
    <t xml:space="preserve">          Sub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</si>
  <si>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</si>
  <si>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</si>
  <si>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</si>
  <si>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</si>
  <si>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</si>
  <si>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</si>
  <si>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Net Assets</t>
  </si>
  <si>
    <t xml:space="preserve">          Restricted by Bond Resolution</t>
  </si>
  <si>
    <t xml:space="preserve">     Total Net Assets</t>
  </si>
  <si>
    <t>Total Liabilities and Net Assets</t>
  </si>
  <si>
    <t xml:space="preserve">          FIB</t>
  </si>
  <si>
    <t xml:space="preserve">          SAP</t>
  </si>
  <si>
    <t>Acquisition Fund</t>
  </si>
  <si>
    <t>Temp COI Fund</t>
  </si>
  <si>
    <t>Available Funds at Beginning of Period</t>
  </si>
  <si>
    <t xml:space="preserve">          DOE Reserve Fund</t>
  </si>
  <si>
    <t>Debt Service Reserve Fund</t>
  </si>
  <si>
    <r>
      <t>First</t>
    </r>
    <r>
      <rPr>
        <sz val="10"/>
        <rFont val="Arial"/>
        <family val="2"/>
      </rPr>
      <t>: Department of Education, Guaranty Agency, and Rebate Fees to the DOE Reserve Fund</t>
    </r>
  </si>
  <si>
    <t>Administration Fees</t>
  </si>
  <si>
    <r>
      <t>Eighth</t>
    </r>
    <r>
      <rPr>
        <sz val="10"/>
        <rFont val="Arial"/>
        <family val="2"/>
      </rPr>
      <t>: Class B Carry Over Amount</t>
    </r>
  </si>
  <si>
    <t xml:space="preserve">   Cumulative Purchases and Originations</t>
  </si>
  <si>
    <t>Cumulative Default Rate (1)</t>
  </si>
  <si>
    <t>Recovery Rate (2)</t>
  </si>
  <si>
    <t>Cumulative Net Loss (3)</t>
  </si>
  <si>
    <t xml:space="preserve">     Cumulative Purchases and Originations</t>
  </si>
  <si>
    <t xml:space="preserve">      Loans for which claims have been filed but not yet paid as of Distribution Date</t>
  </si>
  <si>
    <t>3) (Cumulative Defaults and Write-offs + Claims Filed Not Paid) - (Payments from Guarantor + Borrower Recoveries) /</t>
  </si>
  <si>
    <t>2) (Payments from Guarantor + Borrower Recoveries) / Cumulative Defaults and Write-offs</t>
  </si>
  <si>
    <t>1) (Cumulative Defaults and Write-offs + Claims Filed Not Paid) / Cumulative Purchases and Originations</t>
  </si>
  <si>
    <t>Fees and Program Expenses for Current Collection Period</t>
  </si>
  <si>
    <t xml:space="preserve">          Cap Int</t>
  </si>
  <si>
    <t xml:space="preserve">          Deferred Gain on Discounted Bond Refunding</t>
  </si>
  <si>
    <t>After Waterfall</t>
  </si>
  <si>
    <t>Parity</t>
  </si>
  <si>
    <t>Refunds to Borrowers</t>
  </si>
  <si>
    <t>Principal Paid (a)</t>
  </si>
  <si>
    <t>Private-nonprofit Non-Degree Program</t>
  </si>
  <si>
    <t>Public Non-Degree Program</t>
  </si>
  <si>
    <t>Private-nonprofit Professional Degree</t>
  </si>
  <si>
    <t>FIB/SAP Received from Dept. of Ed</t>
  </si>
  <si>
    <t>Exited IBR</t>
  </si>
  <si>
    <t>Partial Financial Hardship-non subsidized</t>
  </si>
  <si>
    <t>Partial Financial Hardship-subsidized</t>
  </si>
  <si>
    <t>Permanent Standard-non subsidized</t>
  </si>
  <si>
    <t>Permanent Standard-subsidized</t>
  </si>
  <si>
    <t>Portfolio by IBR - FFELP</t>
  </si>
  <si>
    <t>Non-IBR</t>
  </si>
  <si>
    <r>
      <t>Fifth</t>
    </r>
    <r>
      <rPr>
        <sz val="10"/>
        <rFont val="Arial"/>
        <family val="2"/>
      </rPr>
      <t>: Noteholder's Interest</t>
    </r>
  </si>
  <si>
    <r>
      <t>Seventh</t>
    </r>
    <r>
      <rPr>
        <sz val="10"/>
        <rFont val="Arial"/>
        <family val="2"/>
      </rPr>
      <t>: Noteholder's Principal</t>
    </r>
  </si>
  <si>
    <t xml:space="preserve">          PHEAA Cash Escrow</t>
  </si>
  <si>
    <t xml:space="preserve">    PHEAA Cash Escrow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</si>
  <si>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</si>
  <si>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</si>
  <si>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</si>
  <si>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</si>
  <si>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 xml:space="preserve">    120-149 Days Delinquent</t>
  </si>
  <si>
    <t xml:space="preserve">    150-179 Days Delinquent</t>
  </si>
  <si>
    <t xml:space="preserve">    180-209 Days Delinquent</t>
  </si>
  <si>
    <t xml:space="preserve">    210-239 Days Delinquent</t>
  </si>
  <si>
    <t xml:space="preserve">    240-269 Days Delinquent</t>
  </si>
  <si>
    <t xml:space="preserve">    270+ Days Delinquent</t>
  </si>
  <si>
    <t>Final Repayment</t>
  </si>
  <si>
    <t>5/1/24 - 5/31/24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</si>
</sst>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&quot;$&quot;#,##0"/>
    <numFmt numFmtId="168" formatCode="&quot;$&quot;#,##0.00"/>
    <numFmt numFmtId="169" formatCode="0.0_);\(0.0\)"/>
    <numFmt numFmtId="170" formatCode="#,##0.0"/>
    <numFmt numFmtId="171" formatCode="m\/d\/yyyy"/>
    <numFmt numFmtId="172" formatCode="0.00000%"/>
    <numFmt numFmtId="173" formatCode="[$$-409]#,##0;[Red][$$-409]#,##0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3.9"/>
      <name val="Arial"/>
      <family val="2"/>
    </font>
    <font>
      <sz val="8.0500000000000007"/>
      <name val="Arial"/>
      <family val="2"/>
    </font>
    <font>
      <sz val="8.0500000000000007"/>
      <name val="Times New Roman"/>
      <family val="1"/>
    </font>
    <font>
      <sz val="10"/>
      <color indexed="8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72"/>
      <name val="MS Sans Serif"/>
      <family val="2"/>
    </font>
    <font>
      <sz val="10"/>
      <color indexed="72"/>
      <name val="MS Sans Serif"/>
      <family val="2"/>
    </font>
    <font>
      <sz val="10"/>
      <color indexed="72"/>
      <name val="MS Sans Serif"/>
    </font>
    <font>
      <b/>
      <sz val="7.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7" borderId="0" applyNumberFormat="0" applyBorder="0" applyAlignment="0" applyProtection="0"/>
    <xf numFmtId="166" fontId="24" fillId="0" borderId="0"/>
    <xf numFmtId="0" fontId="34" fillId="16" borderId="0"/>
    <xf numFmtId="0" fontId="34" fillId="16" borderId="0"/>
    <xf numFmtId="0" fontId="34" fillId="16" borderId="0"/>
    <xf numFmtId="0" fontId="34" fillId="16" borderId="0"/>
    <xf numFmtId="0" fontId="9" fillId="4" borderId="7" applyNumberFormat="0" applyFont="0" applyAlignment="0" applyProtection="0"/>
    <xf numFmtId="0" fontId="25" fillId="16" borderId="8" applyNumberFormat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6" fillId="0" borderId="0"/>
    <xf numFmtId="0" fontId="4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48" fillId="0" borderId="0" applyNumberFormat="0" applyFill="0" applyBorder="0" applyAlignment="0" applyProtection="0"/>
    <xf numFmtId="0" fontId="49" fillId="0" borderId="53" applyNumberFormat="0" applyFill="0" applyAlignment="0" applyProtection="0"/>
    <xf numFmtId="0" fontId="50" fillId="0" borderId="54" applyNumberFormat="0" applyFill="0" applyAlignment="0" applyProtection="0"/>
    <xf numFmtId="0" fontId="51" fillId="0" borderId="55" applyNumberFormat="0" applyFill="0" applyAlignment="0" applyProtection="0"/>
    <xf numFmtId="0" fontId="51" fillId="0" borderId="0" applyNumberFormat="0" applyFill="0" applyBorder="0" applyAlignment="0" applyProtection="0"/>
    <xf numFmtId="0" fontId="52" fillId="18" borderId="0" applyNumberFormat="0" applyBorder="0" applyAlignment="0" applyProtection="0"/>
    <xf numFmtId="0" fontId="53" fillId="19" borderId="0" applyNumberFormat="0" applyBorder="0" applyAlignment="0" applyProtection="0"/>
    <xf numFmtId="0" fontId="54" fillId="20" borderId="0" applyNumberFormat="0" applyBorder="0" applyAlignment="0" applyProtection="0"/>
    <xf numFmtId="0" fontId="55" fillId="21" borderId="56" applyNumberFormat="0" applyAlignment="0" applyProtection="0"/>
    <xf numFmtId="0" fontId="56" fillId="22" borderId="57" applyNumberFormat="0" applyAlignment="0" applyProtection="0"/>
    <xf numFmtId="0" fontId="57" fillId="22" borderId="56" applyNumberFormat="0" applyAlignment="0" applyProtection="0"/>
    <xf numFmtId="0" fontId="58" fillId="0" borderId="58" applyNumberFormat="0" applyFill="0" applyAlignment="0" applyProtection="0"/>
    <xf numFmtId="0" fontId="59" fillId="23" borderId="59" applyNumberFormat="0" applyAlignment="0" applyProtection="0"/>
    <xf numFmtId="0" fontId="60" fillId="0" borderId="0" applyNumberFormat="0" applyFill="0" applyBorder="0" applyAlignment="0" applyProtection="0"/>
    <xf numFmtId="0" fontId="2" fillId="24" borderId="60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61" applyNumberFormat="0" applyFill="0" applyAlignment="0" applyProtection="0"/>
    <xf numFmtId="0" fontId="6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6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3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3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43" fontId="3" fillId="0" borderId="0" applyFont="0" applyFill="0" applyBorder="0" applyAlignment="0" applyProtection="0"/>
    <xf numFmtId="0" fontId="3" fillId="4" borderId="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1" fillId="0" borderId="0"/>
    <xf numFmtId="0" fontId="1" fillId="24" borderId="6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</cellStyleXfs>
  <cellXfs count="320">
    <xf numFmtId="0" fontId="0" fillId="0" borderId="0" xfId="0"/>
    <xf numFmtId="0" fontId="7" fillId="0" borderId="0" xfId="0" applyFont="1"/>
    <xf numFmtId="0" fontId="4" fillId="0" borderId="0" xfId="0" applyFont="1"/>
    <xf numFmtId="0" fontId="9" fillId="0" borderId="0" xfId="0" applyFont="1"/>
    <xf numFmtId="0" fontId="3" fillId="0" borderId="0" xfId="0" applyFont="1"/>
    <xf numFmtId="0" fontId="37" fillId="0" borderId="0" xfId="55" applyFont="1"/>
    <xf numFmtId="0" fontId="38" fillId="0" borderId="0" xfId="55" applyFont="1" applyAlignment="1">
      <alignment horizontal="center" vertical="center"/>
    </xf>
    <xf numFmtId="171" fontId="39" fillId="0" borderId="0" xfId="55" applyNumberFormat="1" applyFont="1" applyAlignment="1">
      <alignment horizontal="left" vertical="center"/>
    </xf>
    <xf numFmtId="0" fontId="34" fillId="0" borderId="0" xfId="55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7" fontId="37" fillId="0" borderId="0" xfId="55" applyNumberFormat="1" applyFont="1"/>
    <xf numFmtId="0" fontId="47" fillId="0" borderId="0" xfId="0" applyFont="1" applyAlignment="1">
      <alignment horizontal="center" vertical="center"/>
    </xf>
    <xf numFmtId="7" fontId="40" fillId="0" borderId="0" xfId="0" applyNumberFormat="1" applyFont="1" applyAlignment="1">
      <alignment horizontal="right" vertical="center"/>
    </xf>
    <xf numFmtId="7" fontId="40" fillId="0" borderId="50" xfId="0" applyNumberFormat="1" applyFont="1" applyBorder="1" applyAlignment="1">
      <alignment horizontal="right" vertical="center"/>
    </xf>
    <xf numFmtId="7" fontId="40" fillId="0" borderId="51" xfId="0" applyNumberFormat="1" applyFont="1" applyBorder="1" applyAlignment="1">
      <alignment horizontal="right" vertical="center"/>
    </xf>
    <xf numFmtId="7" fontId="40" fillId="0" borderId="52" xfId="0" applyNumberFormat="1" applyFont="1" applyBorder="1" applyAlignment="1">
      <alignment horizontal="right" vertical="center"/>
    </xf>
    <xf numFmtId="41" fontId="35" fillId="49" borderId="0" xfId="30" applyNumberFormat="1" applyFont="1" applyFill="1"/>
    <xf numFmtId="5" fontId="9" fillId="49" borderId="21" xfId="0" applyNumberFormat="1" applyFont="1" applyFill="1" applyBorder="1"/>
    <xf numFmtId="14" fontId="47" fillId="0" borderId="49" xfId="0" applyNumberFormat="1" applyFont="1" applyBorder="1" applyAlignment="1">
      <alignment horizontal="center" vertical="center"/>
    </xf>
    <xf numFmtId="0" fontId="5" fillId="49" borderId="0" xfId="0" applyFont="1" applyFill="1"/>
    <xf numFmtId="0" fontId="9" fillId="49" borderId="0" xfId="0" applyFont="1" applyFill="1"/>
    <xf numFmtId="16" fontId="9" fillId="49" borderId="0" xfId="0" applyNumberFormat="1" applyFont="1" applyFill="1"/>
    <xf numFmtId="0" fontId="3" fillId="49" borderId="0" xfId="0" applyFont="1" applyFill="1"/>
    <xf numFmtId="0" fontId="8" fillId="49" borderId="0" xfId="0" applyFont="1" applyFill="1" applyAlignment="1">
      <alignment horizontal="left" vertical="center"/>
    </xf>
    <xf numFmtId="0" fontId="4" fillId="49" borderId="11" xfId="0" applyFont="1" applyFill="1" applyBorder="1" applyAlignment="1">
      <alignment horizontal="left"/>
    </xf>
    <xf numFmtId="0" fontId="4" fillId="49" borderId="0" xfId="0" applyFont="1" applyFill="1" applyAlignment="1">
      <alignment horizontal="left"/>
    </xf>
    <xf numFmtId="0" fontId="9" fillId="49" borderId="0" xfId="0" applyFont="1" applyFill="1" applyAlignment="1">
      <alignment horizontal="left"/>
    </xf>
    <xf numFmtId="0" fontId="9" fillId="49" borderId="13" xfId="0" applyFont="1" applyFill="1" applyBorder="1" applyAlignment="1">
      <alignment horizontal="left"/>
    </xf>
    <xf numFmtId="0" fontId="6" fillId="49" borderId="0" xfId="0" applyFont="1" applyFill="1" applyAlignment="1">
      <alignment horizontal="left" vertical="center"/>
    </xf>
    <xf numFmtId="0" fontId="20" fillId="49" borderId="0" xfId="37" applyFill="1" applyAlignment="1" applyProtection="1">
      <alignment horizontal="left"/>
    </xf>
    <xf numFmtId="0" fontId="5" fillId="49" borderId="27" xfId="0" applyFont="1" applyFill="1" applyBorder="1"/>
    <xf numFmtId="0" fontId="4" fillId="49" borderId="12" xfId="0" applyFont="1" applyFill="1" applyBorder="1"/>
    <xf numFmtId="0" fontId="9" fillId="49" borderId="12" xfId="0" applyFont="1" applyFill="1" applyBorder="1"/>
    <xf numFmtId="0" fontId="9" fillId="49" borderId="28" xfId="0" applyFont="1" applyFill="1" applyBorder="1"/>
    <xf numFmtId="0" fontId="9" fillId="49" borderId="11" xfId="0" applyFont="1" applyFill="1" applyBorder="1"/>
    <xf numFmtId="0" fontId="9" fillId="49" borderId="13" xfId="0" applyFont="1" applyFill="1" applyBorder="1"/>
    <xf numFmtId="0" fontId="9" fillId="49" borderId="29" xfId="0" applyFont="1" applyFill="1" applyBorder="1" applyAlignment="1">
      <alignment horizontal="center"/>
    </xf>
    <xf numFmtId="0" fontId="4" fillId="49" borderId="26" xfId="0" applyFont="1" applyFill="1" applyBorder="1" applyAlignment="1">
      <alignment horizontal="center" wrapText="1"/>
    </xf>
    <xf numFmtId="10" fontId="4" fillId="49" borderId="26" xfId="48" applyNumberFormat="1" applyFont="1" applyFill="1" applyBorder="1" applyAlignment="1">
      <alignment horizontal="center" wrapText="1"/>
    </xf>
    <xf numFmtId="0" fontId="4" fillId="49" borderId="20" xfId="0" applyFont="1" applyFill="1" applyBorder="1" applyAlignment="1">
      <alignment horizontal="center" wrapText="1"/>
    </xf>
    <xf numFmtId="0" fontId="4" fillId="49" borderId="30" xfId="0" applyFont="1" applyFill="1" applyBorder="1" applyAlignment="1">
      <alignment horizontal="center" wrapText="1"/>
    </xf>
    <xf numFmtId="0" fontId="9" fillId="49" borderId="17" xfId="0" applyFont="1" applyFill="1" applyBorder="1" applyAlignment="1">
      <alignment horizontal="center"/>
    </xf>
    <xf numFmtId="172" fontId="9" fillId="49" borderId="31" xfId="48" applyNumberFormat="1" applyFont="1" applyFill="1" applyBorder="1" applyAlignment="1">
      <alignment horizontal="center"/>
    </xf>
    <xf numFmtId="167" fontId="9" fillId="49" borderId="17" xfId="0" applyNumberFormat="1" applyFont="1" applyFill="1" applyBorder="1" applyAlignment="1">
      <alignment horizontal="center"/>
    </xf>
    <xf numFmtId="167" fontId="9" fillId="49" borderId="23" xfId="0" applyNumberFormat="1" applyFont="1" applyFill="1" applyBorder="1" applyAlignment="1">
      <alignment horizontal="center"/>
    </xf>
    <xf numFmtId="10" fontId="28" fillId="49" borderId="17" xfId="48" applyNumberFormat="1" applyFont="1" applyFill="1" applyBorder="1" applyAlignment="1">
      <alignment horizontal="center"/>
    </xf>
    <xf numFmtId="14" fontId="9" fillId="49" borderId="36" xfId="0" applyNumberFormat="1" applyFont="1" applyFill="1" applyBorder="1" applyAlignment="1">
      <alignment horizontal="center"/>
    </xf>
    <xf numFmtId="0" fontId="9" fillId="49" borderId="24" xfId="0" applyFont="1" applyFill="1" applyBorder="1" applyAlignment="1">
      <alignment horizontal="center"/>
    </xf>
    <xf numFmtId="0" fontId="9" fillId="49" borderId="21" xfId="0" applyFont="1" applyFill="1" applyBorder="1" applyAlignment="1">
      <alignment horizontal="center"/>
    </xf>
    <xf numFmtId="172" fontId="9" fillId="49" borderId="33" xfId="48" applyNumberFormat="1" applyFont="1" applyFill="1" applyBorder="1" applyAlignment="1">
      <alignment horizontal="center"/>
    </xf>
    <xf numFmtId="167" fontId="9" fillId="49" borderId="21" xfId="0" applyNumberFormat="1" applyFont="1" applyFill="1" applyBorder="1" applyAlignment="1">
      <alignment horizontal="center"/>
    </xf>
    <xf numFmtId="167" fontId="9" fillId="49" borderId="24" xfId="0" applyNumberFormat="1" applyFont="1" applyFill="1" applyBorder="1" applyAlignment="1">
      <alignment horizontal="center"/>
    </xf>
    <xf numFmtId="10" fontId="28" fillId="49" borderId="21" xfId="48" applyNumberFormat="1" applyFont="1" applyFill="1" applyBorder="1" applyAlignment="1">
      <alignment horizontal="center"/>
    </xf>
    <xf numFmtId="14" fontId="9" fillId="49" borderId="13" xfId="48" applyNumberFormat="1" applyFont="1" applyFill="1" applyBorder="1" applyAlignment="1">
      <alignment horizontal="center"/>
    </xf>
    <xf numFmtId="0" fontId="9" fillId="49" borderId="19" xfId="0" applyFont="1" applyFill="1" applyBorder="1"/>
    <xf numFmtId="0" fontId="9" fillId="49" borderId="10" xfId="0" applyFont="1" applyFill="1" applyBorder="1"/>
    <xf numFmtId="0" fontId="9" fillId="49" borderId="25" xfId="0" applyFont="1" applyFill="1" applyBorder="1" applyAlignment="1">
      <alignment horizontal="center"/>
    </xf>
    <xf numFmtId="0" fontId="9" fillId="49" borderId="18" xfId="0" applyFont="1" applyFill="1" applyBorder="1" applyAlignment="1">
      <alignment horizontal="center"/>
    </xf>
    <xf numFmtId="10" fontId="9" fillId="49" borderId="34" xfId="48" applyNumberFormat="1" applyFont="1" applyFill="1" applyBorder="1" applyAlignment="1">
      <alignment horizontal="center"/>
    </xf>
    <xf numFmtId="167" fontId="9" fillId="49" borderId="18" xfId="0" applyNumberFormat="1" applyFont="1" applyFill="1" applyBorder="1" applyAlignment="1">
      <alignment horizontal="center"/>
    </xf>
    <xf numFmtId="167" fontId="9" fillId="49" borderId="25" xfId="0" applyNumberFormat="1" applyFont="1" applyFill="1" applyBorder="1" applyAlignment="1">
      <alignment horizontal="center"/>
    </xf>
    <xf numFmtId="10" fontId="28" fillId="49" borderId="18" xfId="48" applyNumberFormat="1" applyFont="1" applyFill="1" applyBorder="1" applyAlignment="1">
      <alignment horizontal="center"/>
    </xf>
    <xf numFmtId="14" fontId="9" fillId="49" borderId="22" xfId="48" applyNumberFormat="1" applyFont="1" applyFill="1" applyBorder="1" applyAlignment="1">
      <alignment horizontal="center"/>
    </xf>
    <xf numFmtId="0" fontId="4" fillId="49" borderId="10" xfId="0" applyFont="1" applyFill="1" applyBorder="1"/>
    <xf numFmtId="0" fontId="9" fillId="49" borderId="25" xfId="0" applyFont="1" applyFill="1" applyBorder="1"/>
    <xf numFmtId="0" fontId="9" fillId="49" borderId="18" xfId="0" applyFont="1" applyFill="1" applyBorder="1"/>
    <xf numFmtId="10" fontId="9" fillId="49" borderId="34" xfId="48" applyNumberFormat="1" applyFont="1" applyFill="1" applyBorder="1"/>
    <xf numFmtId="167" fontId="4" fillId="49" borderId="18" xfId="28" applyNumberFormat="1" applyFont="1" applyFill="1" applyBorder="1"/>
    <xf numFmtId="10" fontId="29" fillId="49" borderId="18" xfId="48" applyNumberFormat="1" applyFont="1" applyFill="1" applyBorder="1" applyAlignment="1">
      <alignment horizontal="center"/>
    </xf>
    <xf numFmtId="10" fontId="4" fillId="49" borderId="22" xfId="48" applyNumberFormat="1" applyFont="1" applyFill="1" applyBorder="1" applyAlignment="1">
      <alignment horizontal="center"/>
    </xf>
    <xf numFmtId="0" fontId="7" fillId="49" borderId="35" xfId="0" applyFont="1" applyFill="1" applyBorder="1"/>
    <xf numFmtId="0" fontId="7" fillId="49" borderId="20" xfId="0" applyFont="1" applyFill="1" applyBorder="1"/>
    <xf numFmtId="0" fontId="6" fillId="49" borderId="20" xfId="0" applyFont="1" applyFill="1" applyBorder="1"/>
    <xf numFmtId="0" fontId="7" fillId="49" borderId="0" xfId="0" applyFont="1" applyFill="1"/>
    <xf numFmtId="168" fontId="6" fillId="49" borderId="20" xfId="0" applyNumberFormat="1" applyFont="1" applyFill="1" applyBorder="1"/>
    <xf numFmtId="7" fontId="8" fillId="49" borderId="20" xfId="0" applyNumberFormat="1" applyFont="1" applyFill="1" applyBorder="1"/>
    <xf numFmtId="0" fontId="7" fillId="49" borderId="36" xfId="0" applyFont="1" applyFill="1" applyBorder="1"/>
    <xf numFmtId="0" fontId="7" fillId="49" borderId="14" xfId="0" applyFont="1" applyFill="1" applyBorder="1"/>
    <xf numFmtId="0" fontId="7" fillId="49" borderId="15" xfId="0" applyFont="1" applyFill="1" applyBorder="1"/>
    <xf numFmtId="0" fontId="7" fillId="49" borderId="16" xfId="0" applyFont="1" applyFill="1" applyBorder="1"/>
    <xf numFmtId="0" fontId="0" fillId="49" borderId="0" xfId="0" applyFill="1"/>
    <xf numFmtId="0" fontId="4" fillId="49" borderId="29" xfId="0" applyFont="1" applyFill="1" applyBorder="1"/>
    <xf numFmtId="0" fontId="4" fillId="49" borderId="26" xfId="0" applyFont="1" applyFill="1" applyBorder="1"/>
    <xf numFmtId="0" fontId="4" fillId="49" borderId="37" xfId="0" applyFont="1" applyFill="1" applyBorder="1"/>
    <xf numFmtId="0" fontId="4" fillId="49" borderId="30" xfId="0" applyFont="1" applyFill="1" applyBorder="1"/>
    <xf numFmtId="5" fontId="9" fillId="49" borderId="17" xfId="28" applyNumberFormat="1" applyFont="1" applyFill="1" applyBorder="1"/>
    <xf numFmtId="5" fontId="9" fillId="49" borderId="21" xfId="28" applyNumberFormat="1" applyFont="1" applyFill="1" applyBorder="1"/>
    <xf numFmtId="5" fontId="9" fillId="49" borderId="32" xfId="28" applyNumberFormat="1" applyFont="1" applyFill="1" applyBorder="1"/>
    <xf numFmtId="5" fontId="9" fillId="49" borderId="38" xfId="0" applyNumberFormat="1" applyFont="1" applyFill="1" applyBorder="1"/>
    <xf numFmtId="0" fontId="4" fillId="49" borderId="0" xfId="0" applyFont="1" applyFill="1"/>
    <xf numFmtId="0" fontId="9" fillId="49" borderId="21" xfId="0" applyFont="1" applyFill="1" applyBorder="1"/>
    <xf numFmtId="16" fontId="0" fillId="49" borderId="0" xfId="0" applyNumberFormat="1" applyFill="1"/>
    <xf numFmtId="0" fontId="7" fillId="49" borderId="12" xfId="0" applyFont="1" applyFill="1" applyBorder="1"/>
    <xf numFmtId="0" fontId="4" fillId="49" borderId="37" xfId="0" applyFont="1" applyFill="1" applyBorder="1" applyAlignment="1">
      <alignment horizontal="center"/>
    </xf>
    <xf numFmtId="0" fontId="4" fillId="49" borderId="48" xfId="0" applyFont="1" applyFill="1" applyBorder="1" applyAlignment="1">
      <alignment horizontal="center"/>
    </xf>
    <xf numFmtId="0" fontId="4" fillId="49" borderId="30" xfId="0" applyFont="1" applyFill="1" applyBorder="1" applyAlignment="1">
      <alignment horizontal="center"/>
    </xf>
    <xf numFmtId="0" fontId="7" fillId="49" borderId="40" xfId="0" applyFont="1" applyFill="1" applyBorder="1"/>
    <xf numFmtId="0" fontId="9" fillId="49" borderId="35" xfId="0" applyFont="1" applyFill="1" applyBorder="1"/>
    <xf numFmtId="0" fontId="4" fillId="49" borderId="20" xfId="0" applyFont="1" applyFill="1" applyBorder="1"/>
    <xf numFmtId="0" fontId="9" fillId="49" borderId="20" xfId="0" applyFont="1" applyFill="1" applyBorder="1"/>
    <xf numFmtId="0" fontId="9" fillId="49" borderId="17" xfId="0" applyFont="1" applyFill="1" applyBorder="1"/>
    <xf numFmtId="164" fontId="9" fillId="49" borderId="23" xfId="0" applyNumberFormat="1" applyFont="1" applyFill="1" applyBorder="1"/>
    <xf numFmtId="164" fontId="9" fillId="49" borderId="36" xfId="28" applyNumberFormat="1" applyFont="1" applyFill="1" applyBorder="1"/>
    <xf numFmtId="0" fontId="4" fillId="49" borderId="35" xfId="0" applyFont="1" applyFill="1" applyBorder="1" applyAlignment="1">
      <alignment horizontal="left"/>
    </xf>
    <xf numFmtId="0" fontId="7" fillId="49" borderId="31" xfId="0" applyFont="1" applyFill="1" applyBorder="1"/>
    <xf numFmtId="164" fontId="9" fillId="49" borderId="38" xfId="0" applyNumberFormat="1" applyFont="1" applyFill="1" applyBorder="1" applyAlignment="1">
      <alignment horizontal="right"/>
    </xf>
    <xf numFmtId="5" fontId="9" fillId="49" borderId="21" xfId="0" applyNumberFormat="1" applyFont="1" applyFill="1" applyBorder="1" applyAlignment="1">
      <alignment horizontal="center"/>
    </xf>
    <xf numFmtId="5" fontId="9" fillId="49" borderId="24" xfId="0" applyNumberFormat="1" applyFont="1" applyFill="1" applyBorder="1"/>
    <xf numFmtId="5" fontId="9" fillId="49" borderId="13" xfId="0" applyNumberFormat="1" applyFont="1" applyFill="1" applyBorder="1" applyAlignment="1">
      <alignment horizontal="center"/>
    </xf>
    <xf numFmtId="0" fontId="9" fillId="49" borderId="11" xfId="0" applyFont="1" applyFill="1" applyBorder="1" applyAlignment="1">
      <alignment horizontal="left" indent="1"/>
    </xf>
    <xf numFmtId="0" fontId="7" fillId="49" borderId="33" xfId="0" applyFont="1" applyFill="1" applyBorder="1"/>
    <xf numFmtId="0" fontId="3" fillId="49" borderId="11" xfId="0" applyFont="1" applyFill="1" applyBorder="1" applyAlignment="1">
      <alignment horizontal="left" indent="1"/>
    </xf>
    <xf numFmtId="5" fontId="9" fillId="49" borderId="18" xfId="0" applyNumberFormat="1" applyFont="1" applyFill="1" applyBorder="1" applyAlignment="1">
      <alignment horizontal="center"/>
    </xf>
    <xf numFmtId="5" fontId="9" fillId="49" borderId="25" xfId="0" applyNumberFormat="1" applyFont="1" applyFill="1" applyBorder="1"/>
    <xf numFmtId="5" fontId="9" fillId="49" borderId="22" xfId="0" applyNumberFormat="1" applyFont="1" applyFill="1" applyBorder="1" applyAlignment="1">
      <alignment horizontal="center"/>
    </xf>
    <xf numFmtId="5" fontId="3" fillId="49" borderId="0" xfId="0" applyNumberFormat="1" applyFont="1" applyFill="1"/>
    <xf numFmtId="0" fontId="9" fillId="49" borderId="42" xfId="0" applyFont="1" applyFill="1" applyBorder="1" applyAlignment="1">
      <alignment horizontal="left" indent="1"/>
    </xf>
    <xf numFmtId="0" fontId="7" fillId="49" borderId="34" xfId="0" applyFont="1" applyFill="1" applyBorder="1"/>
    <xf numFmtId="164" fontId="3" fillId="49" borderId="39" xfId="0" applyNumberFormat="1" applyFont="1" applyFill="1" applyBorder="1" applyAlignment="1">
      <alignment horizontal="right"/>
    </xf>
    <xf numFmtId="0" fontId="6" fillId="49" borderId="0" xfId="0" applyFont="1" applyFill="1"/>
    <xf numFmtId="5" fontId="9" fillId="49" borderId="36" xfId="0" applyNumberFormat="1" applyFont="1" applyFill="1" applyBorder="1" applyAlignment="1">
      <alignment horizontal="right"/>
    </xf>
    <xf numFmtId="5" fontId="6" fillId="49" borderId="0" xfId="0" applyNumberFormat="1" applyFont="1" applyFill="1"/>
    <xf numFmtId="0" fontId="9" fillId="49" borderId="19" xfId="0" applyFont="1" applyFill="1" applyBorder="1" applyAlignment="1">
      <alignment horizontal="left" indent="1"/>
    </xf>
    <xf numFmtId="0" fontId="7" fillId="49" borderId="10" xfId="0" applyFont="1" applyFill="1" applyBorder="1"/>
    <xf numFmtId="0" fontId="9" fillId="49" borderId="14" xfId="0" applyFont="1" applyFill="1" applyBorder="1" applyAlignment="1">
      <alignment horizontal="left" indent="1"/>
    </xf>
    <xf numFmtId="5" fontId="9" fillId="49" borderId="16" xfId="0" applyNumberFormat="1" applyFont="1" applyFill="1" applyBorder="1" applyAlignment="1">
      <alignment horizontal="center"/>
    </xf>
    <xf numFmtId="5" fontId="9" fillId="49" borderId="17" xfId="0" applyNumberFormat="1" applyFont="1" applyFill="1" applyBorder="1" applyAlignment="1">
      <alignment horizontal="center"/>
    </xf>
    <xf numFmtId="0" fontId="9" fillId="49" borderId="24" xfId="0" applyFont="1" applyFill="1" applyBorder="1"/>
    <xf numFmtId="164" fontId="9" fillId="49" borderId="13" xfId="28" applyNumberFormat="1" applyFont="1" applyFill="1" applyBorder="1"/>
    <xf numFmtId="165" fontId="9" fillId="49" borderId="21" xfId="48" applyNumberFormat="1" applyFont="1" applyFill="1" applyBorder="1" applyAlignment="1">
      <alignment horizontal="center"/>
    </xf>
    <xf numFmtId="10" fontId="9" fillId="49" borderId="24" xfId="48" applyNumberFormat="1" applyFont="1" applyFill="1" applyBorder="1"/>
    <xf numFmtId="165" fontId="9" fillId="49" borderId="38" xfId="48" applyNumberFormat="1" applyFont="1" applyFill="1" applyBorder="1" applyAlignment="1">
      <alignment horizontal="center"/>
    </xf>
    <xf numFmtId="10" fontId="9" fillId="49" borderId="25" xfId="48" applyNumberFormat="1" applyFont="1" applyFill="1" applyBorder="1"/>
    <xf numFmtId="165" fontId="9" fillId="49" borderId="18" xfId="48" applyNumberFormat="1" applyFont="1" applyFill="1" applyBorder="1" applyAlignment="1">
      <alignment horizontal="center"/>
    </xf>
    <xf numFmtId="165" fontId="9" fillId="49" borderId="39" xfId="48" applyNumberFormat="1" applyFont="1" applyFill="1" applyBorder="1" applyAlignment="1">
      <alignment horizontal="center"/>
    </xf>
    <xf numFmtId="5" fontId="9" fillId="49" borderId="36" xfId="28" applyNumberFormat="1" applyFont="1" applyFill="1" applyBorder="1"/>
    <xf numFmtId="5" fontId="9" fillId="49" borderId="0" xfId="0" applyNumberFormat="1" applyFont="1" applyFill="1"/>
    <xf numFmtId="5" fontId="9" fillId="49" borderId="13" xfId="0" applyNumberFormat="1" applyFont="1" applyFill="1" applyBorder="1"/>
    <xf numFmtId="10" fontId="9" fillId="49" borderId="21" xfId="48" applyNumberFormat="1" applyFont="1" applyFill="1" applyBorder="1"/>
    <xf numFmtId="10" fontId="9" fillId="49" borderId="13" xfId="48" applyNumberFormat="1" applyFont="1" applyFill="1" applyBorder="1"/>
    <xf numFmtId="1" fontId="9" fillId="49" borderId="21" xfId="0" applyNumberFormat="1" applyFont="1" applyFill="1" applyBorder="1"/>
    <xf numFmtId="1" fontId="9" fillId="49" borderId="13" xfId="0" applyNumberFormat="1" applyFont="1" applyFill="1" applyBorder="1"/>
    <xf numFmtId="41" fontId="9" fillId="49" borderId="21" xfId="0" applyNumberFormat="1" applyFont="1" applyFill="1" applyBorder="1"/>
    <xf numFmtId="41" fontId="9" fillId="49" borderId="13" xfId="0" applyNumberFormat="1" applyFont="1" applyFill="1" applyBorder="1"/>
    <xf numFmtId="5" fontId="9" fillId="49" borderId="18" xfId="0" applyNumberFormat="1" applyFont="1" applyFill="1" applyBorder="1"/>
    <xf numFmtId="5" fontId="9" fillId="49" borderId="22" xfId="0" applyNumberFormat="1" applyFont="1" applyFill="1" applyBorder="1"/>
    <xf numFmtId="0" fontId="7" fillId="49" borderId="0" xfId="0" applyFont="1" applyFill="1" applyAlignment="1">
      <alignment horizontal="center" wrapText="1"/>
    </xf>
    <xf numFmtId="0" fontId="0" fillId="49" borderId="12" xfId="0" applyFill="1" applyBorder="1"/>
    <xf numFmtId="0" fontId="7" fillId="49" borderId="28" xfId="0" applyFont="1" applyFill="1" applyBorder="1"/>
    <xf numFmtId="0" fontId="7" fillId="49" borderId="19" xfId="0" applyFont="1" applyFill="1" applyBorder="1"/>
    <xf numFmtId="0" fontId="7" fillId="49" borderId="22" xfId="0" applyFont="1" applyFill="1" applyBorder="1"/>
    <xf numFmtId="0" fontId="9" fillId="49" borderId="41" xfId="0" applyFont="1" applyFill="1" applyBorder="1"/>
    <xf numFmtId="0" fontId="4" fillId="49" borderId="31" xfId="0" applyFont="1" applyFill="1" applyBorder="1"/>
    <xf numFmtId="0" fontId="4" fillId="49" borderId="17" xfId="0" applyFont="1" applyFill="1" applyBorder="1"/>
    <xf numFmtId="0" fontId="0" fillId="49" borderId="35" xfId="0" applyFill="1" applyBorder="1"/>
    <xf numFmtId="0" fontId="0" fillId="49" borderId="20" xfId="0" applyFill="1" applyBorder="1"/>
    <xf numFmtId="14" fontId="4" fillId="49" borderId="22" xfId="0" applyNumberFormat="1" applyFont="1" applyFill="1" applyBorder="1" applyAlignment="1">
      <alignment horizontal="center"/>
    </xf>
    <xf numFmtId="0" fontId="4" fillId="49" borderId="19" xfId="0" applyFont="1" applyFill="1" applyBorder="1" applyAlignment="1">
      <alignment horizontal="center"/>
    </xf>
    <xf numFmtId="0" fontId="4" fillId="49" borderId="18" xfId="0" applyFont="1" applyFill="1" applyBorder="1" applyAlignment="1">
      <alignment horizontal="center"/>
    </xf>
    <xf numFmtId="0" fontId="4" fillId="49" borderId="21" xfId="0" applyFont="1" applyFill="1" applyBorder="1" applyAlignment="1">
      <alignment horizontal="center"/>
    </xf>
    <xf numFmtId="0" fontId="7" fillId="49" borderId="11" xfId="0" applyFont="1" applyFill="1" applyBorder="1"/>
    <xf numFmtId="0" fontId="7" fillId="49" borderId="13" xfId="0" applyFont="1" applyFill="1" applyBorder="1"/>
    <xf numFmtId="167" fontId="9" fillId="49" borderId="24" xfId="0" applyNumberFormat="1" applyFont="1" applyFill="1" applyBorder="1"/>
    <xf numFmtId="165" fontId="9" fillId="49" borderId="17" xfId="48" applyNumberFormat="1" applyFont="1" applyFill="1" applyBorder="1"/>
    <xf numFmtId="169" fontId="4" fillId="49" borderId="31" xfId="48" applyNumberFormat="1" applyFont="1" applyFill="1" applyBorder="1" applyAlignment="1">
      <alignment horizontal="right"/>
    </xf>
    <xf numFmtId="10" fontId="9" fillId="49" borderId="13" xfId="48" applyNumberFormat="1" applyFont="1" applyFill="1" applyBorder="1" applyAlignment="1">
      <alignment horizontal="center"/>
    </xf>
    <xf numFmtId="0" fontId="0" fillId="49" borderId="11" xfId="0" applyFill="1" applyBorder="1"/>
    <xf numFmtId="164" fontId="0" fillId="49" borderId="13" xfId="0" applyNumberFormat="1" applyFill="1" applyBorder="1"/>
    <xf numFmtId="5" fontId="0" fillId="49" borderId="0" xfId="0" applyNumberFormat="1" applyFill="1"/>
    <xf numFmtId="0" fontId="9" fillId="49" borderId="42" xfId="0" applyFont="1" applyFill="1" applyBorder="1"/>
    <xf numFmtId="165" fontId="9" fillId="49" borderId="18" xfId="48" applyNumberFormat="1" applyFont="1" applyFill="1" applyBorder="1"/>
    <xf numFmtId="169" fontId="4" fillId="49" borderId="34" xfId="48" applyNumberFormat="1" applyFont="1" applyFill="1" applyBorder="1" applyAlignment="1">
      <alignment horizontal="right"/>
    </xf>
    <xf numFmtId="10" fontId="9" fillId="49" borderId="22" xfId="48" applyNumberFormat="1" applyFont="1" applyFill="1" applyBorder="1" applyAlignment="1">
      <alignment horizontal="center"/>
    </xf>
    <xf numFmtId="5" fontId="0" fillId="49" borderId="13" xfId="0" applyNumberFormat="1" applyFill="1" applyBorder="1"/>
    <xf numFmtId="167" fontId="9" fillId="49" borderId="37" xfId="0" applyNumberFormat="1" applyFont="1" applyFill="1" applyBorder="1"/>
    <xf numFmtId="165" fontId="9" fillId="49" borderId="18" xfId="0" applyNumberFormat="1" applyFont="1" applyFill="1" applyBorder="1"/>
    <xf numFmtId="10" fontId="9" fillId="49" borderId="0" xfId="48" applyNumberFormat="1" applyFont="1" applyFill="1" applyAlignment="1">
      <alignment horizontal="center"/>
    </xf>
    <xf numFmtId="0" fontId="3" fillId="49" borderId="11" xfId="0" applyFont="1" applyFill="1" applyBorder="1"/>
    <xf numFmtId="0" fontId="4" fillId="49" borderId="31" xfId="0" applyFont="1" applyFill="1" applyBorder="1" applyAlignment="1">
      <alignment horizontal="center"/>
    </xf>
    <xf numFmtId="0" fontId="0" fillId="49" borderId="22" xfId="0" applyFill="1" applyBorder="1"/>
    <xf numFmtId="0" fontId="4" fillId="49" borderId="11" xfId="0" applyFont="1" applyFill="1" applyBorder="1"/>
    <xf numFmtId="10" fontId="0" fillId="49" borderId="13" xfId="50" applyNumberFormat="1" applyFont="1" applyFill="1" applyBorder="1" applyAlignment="1">
      <alignment horizontal="right"/>
    </xf>
    <xf numFmtId="170" fontId="4" fillId="49" borderId="31" xfId="48" applyNumberFormat="1" applyFont="1" applyFill="1" applyBorder="1" applyAlignment="1">
      <alignment horizontal="right"/>
    </xf>
    <xf numFmtId="0" fontId="0" fillId="49" borderId="36" xfId="0" applyFill="1" applyBorder="1" applyAlignment="1">
      <alignment horizontal="center"/>
    </xf>
    <xf numFmtId="0" fontId="0" fillId="49" borderId="13" xfId="0" applyFill="1" applyBorder="1" applyAlignment="1">
      <alignment horizontal="left"/>
    </xf>
    <xf numFmtId="165" fontId="9" fillId="49" borderId="21" xfId="48" applyNumberFormat="1" applyFont="1" applyFill="1" applyBorder="1"/>
    <xf numFmtId="170" fontId="4" fillId="49" borderId="33" xfId="48" applyNumberFormat="1" applyFont="1" applyFill="1" applyBorder="1" applyAlignment="1">
      <alignment horizontal="right"/>
    </xf>
    <xf numFmtId="0" fontId="0" fillId="49" borderId="13" xfId="0" applyFill="1" applyBorder="1" applyAlignment="1">
      <alignment horizontal="center"/>
    </xf>
    <xf numFmtId="170" fontId="4" fillId="49" borderId="34" xfId="48" applyNumberFormat="1" applyFont="1" applyFill="1" applyBorder="1" applyAlignment="1">
      <alignment horizontal="right"/>
    </xf>
    <xf numFmtId="0" fontId="0" fillId="49" borderId="22" xfId="0" applyFill="1" applyBorder="1" applyAlignment="1">
      <alignment horizontal="center"/>
    </xf>
    <xf numFmtId="0" fontId="9" fillId="49" borderId="42" xfId="0" applyFont="1" applyFill="1" applyBorder="1" applyAlignment="1">
      <alignment horizontal="left"/>
    </xf>
    <xf numFmtId="0" fontId="4" fillId="49" borderId="19" xfId="0" applyFont="1" applyFill="1" applyBorder="1"/>
    <xf numFmtId="0" fontId="0" fillId="49" borderId="10" xfId="0" applyFill="1" applyBorder="1"/>
    <xf numFmtId="10" fontId="0" fillId="49" borderId="22" xfId="50" applyNumberFormat="1" applyFont="1" applyFill="1" applyBorder="1" applyAlignment="1">
      <alignment horizontal="right"/>
    </xf>
    <xf numFmtId="0" fontId="4" fillId="49" borderId="19" xfId="0" applyFont="1" applyFill="1" applyBorder="1" applyAlignment="1">
      <alignment horizontal="left" indent="1"/>
    </xf>
    <xf numFmtId="167" fontId="4" fillId="49" borderId="37" xfId="0" applyNumberFormat="1" applyFont="1" applyFill="1" applyBorder="1"/>
    <xf numFmtId="9" fontId="4" fillId="49" borderId="37" xfId="48" applyFont="1" applyFill="1" applyBorder="1"/>
    <xf numFmtId="167" fontId="6" fillId="49" borderId="0" xfId="0" applyNumberFormat="1" applyFont="1" applyFill="1" applyAlignment="1">
      <alignment horizontal="left"/>
    </xf>
    <xf numFmtId="0" fontId="6" fillId="49" borderId="11" xfId="0" applyFont="1" applyFill="1" applyBorder="1"/>
    <xf numFmtId="0" fontId="7" fillId="49" borderId="19" xfId="0" applyFont="1" applyFill="1" applyBorder="1" applyAlignment="1">
      <alignment horizontal="center" wrapText="1"/>
    </xf>
    <xf numFmtId="0" fontId="7" fillId="49" borderId="10" xfId="0" applyFont="1" applyFill="1" applyBorder="1" applyAlignment="1">
      <alignment horizontal="center" wrapText="1"/>
    </xf>
    <xf numFmtId="0" fontId="7" fillId="49" borderId="22" xfId="0" applyFont="1" applyFill="1" applyBorder="1" applyAlignment="1">
      <alignment horizontal="center" wrapText="1"/>
    </xf>
    <xf numFmtId="0" fontId="7" fillId="49" borderId="35" xfId="0" applyFont="1" applyFill="1" applyBorder="1" applyAlignment="1">
      <alignment wrapText="1"/>
    </xf>
    <xf numFmtId="0" fontId="8" fillId="49" borderId="20" xfId="0" applyFont="1" applyFill="1" applyBorder="1" applyAlignment="1">
      <alignment horizontal="left"/>
    </xf>
    <xf numFmtId="0" fontId="9" fillId="49" borderId="20" xfId="0" applyFont="1" applyFill="1" applyBorder="1" applyAlignment="1">
      <alignment wrapText="1"/>
    </xf>
    <xf numFmtId="0" fontId="9" fillId="49" borderId="36" xfId="0" applyFont="1" applyFill="1" applyBorder="1" applyAlignment="1">
      <alignment wrapText="1"/>
    </xf>
    <xf numFmtId="0" fontId="7" fillId="49" borderId="14" xfId="0" applyFont="1" applyFill="1" applyBorder="1" applyAlignment="1">
      <alignment horizontal="center" wrapText="1"/>
    </xf>
    <xf numFmtId="0" fontId="7" fillId="49" borderId="15" xfId="0" applyFont="1" applyFill="1" applyBorder="1" applyAlignment="1">
      <alignment horizontal="center" wrapText="1"/>
    </xf>
    <xf numFmtId="0" fontId="7" fillId="49" borderId="16" xfId="0" applyFont="1" applyFill="1" applyBorder="1" applyAlignment="1">
      <alignment horizontal="center" wrapText="1"/>
    </xf>
    <xf numFmtId="0" fontId="6" fillId="49" borderId="14" xfId="0" applyFont="1" applyFill="1" applyBorder="1"/>
    <xf numFmtId="0" fontId="4" fillId="49" borderId="15" xfId="0" applyFont="1" applyFill="1" applyBorder="1"/>
    <xf numFmtId="0" fontId="0" fillId="49" borderId="15" xfId="0" applyFill="1" applyBorder="1"/>
    <xf numFmtId="0" fontId="0" fillId="49" borderId="16" xfId="0" applyFill="1" applyBorder="1"/>
    <xf numFmtId="0" fontId="4" fillId="49" borderId="40" xfId="0" applyFont="1" applyFill="1" applyBorder="1"/>
    <xf numFmtId="0" fontId="4" fillId="49" borderId="40" xfId="0" applyFont="1" applyFill="1" applyBorder="1" applyAlignment="1">
      <alignment horizontal="center"/>
    </xf>
    <xf numFmtId="43" fontId="4" fillId="49" borderId="37" xfId="28" applyFont="1" applyFill="1" applyBorder="1" applyAlignment="1">
      <alignment horizontal="center"/>
    </xf>
    <xf numFmtId="43" fontId="4" fillId="49" borderId="40" xfId="28" applyFont="1" applyFill="1" applyBorder="1" applyAlignment="1">
      <alignment horizontal="center"/>
    </xf>
    <xf numFmtId="43" fontId="4" fillId="49" borderId="30" xfId="28" applyFont="1" applyFill="1" applyBorder="1" applyAlignment="1">
      <alignment horizontal="center"/>
    </xf>
    <xf numFmtId="41" fontId="9" fillId="49" borderId="17" xfId="0" applyNumberFormat="1" applyFont="1" applyFill="1" applyBorder="1"/>
    <xf numFmtId="167" fontId="9" fillId="49" borderId="17" xfId="0" applyNumberFormat="1" applyFont="1" applyFill="1" applyBorder="1"/>
    <xf numFmtId="165" fontId="9" fillId="49" borderId="32" xfId="48" applyNumberFormat="1" applyFont="1" applyFill="1" applyBorder="1"/>
    <xf numFmtId="41" fontId="3" fillId="49" borderId="21" xfId="0" applyNumberFormat="1" applyFont="1" applyFill="1" applyBorder="1"/>
    <xf numFmtId="167" fontId="3" fillId="49" borderId="21" xfId="0" applyNumberFormat="1" applyFont="1" applyFill="1" applyBorder="1"/>
    <xf numFmtId="165" fontId="9" fillId="49" borderId="38" xfId="48" applyNumberFormat="1" applyFont="1" applyFill="1" applyBorder="1"/>
    <xf numFmtId="167" fontId="9" fillId="49" borderId="21" xfId="0" applyNumberFormat="1" applyFont="1" applyFill="1" applyBorder="1"/>
    <xf numFmtId="41" fontId="9" fillId="49" borderId="18" xfId="0" applyNumberFormat="1" applyFont="1" applyFill="1" applyBorder="1"/>
    <xf numFmtId="167" fontId="9" fillId="49" borderId="18" xfId="0" applyNumberFormat="1" applyFont="1" applyFill="1" applyBorder="1"/>
    <xf numFmtId="165" fontId="9" fillId="49" borderId="39" xfId="48" applyNumberFormat="1" applyFont="1" applyFill="1" applyBorder="1"/>
    <xf numFmtId="0" fontId="9" fillId="49" borderId="34" xfId="0" applyFont="1" applyFill="1" applyBorder="1"/>
    <xf numFmtId="41" fontId="4" fillId="49" borderId="34" xfId="28" applyNumberFormat="1" applyFont="1" applyFill="1" applyBorder="1"/>
    <xf numFmtId="167" fontId="4" fillId="49" borderId="34" xfId="28" applyNumberFormat="1" applyFont="1" applyFill="1" applyBorder="1"/>
    <xf numFmtId="9" fontId="4" fillId="49" borderId="10" xfId="48" applyFont="1" applyFill="1" applyBorder="1"/>
    <xf numFmtId="9" fontId="4" fillId="49" borderId="39" xfId="48" applyFont="1" applyFill="1" applyBorder="1"/>
    <xf numFmtId="10" fontId="7" fillId="49" borderId="20" xfId="48" applyNumberFormat="1" applyFont="1" applyFill="1" applyBorder="1"/>
    <xf numFmtId="10" fontId="7" fillId="49" borderId="36" xfId="48" applyNumberFormat="1" applyFont="1" applyFill="1" applyBorder="1"/>
    <xf numFmtId="0" fontId="6" fillId="49" borderId="15" xfId="0" applyFont="1" applyFill="1" applyBorder="1"/>
    <xf numFmtId="10" fontId="7" fillId="49" borderId="15" xfId="48" applyNumberFormat="1" applyFont="1" applyFill="1" applyBorder="1"/>
    <xf numFmtId="10" fontId="7" fillId="49" borderId="16" xfId="48" applyNumberFormat="1" applyFont="1" applyFill="1" applyBorder="1"/>
    <xf numFmtId="0" fontId="9" fillId="49" borderId="15" xfId="0" applyFont="1" applyFill="1" applyBorder="1"/>
    <xf numFmtId="0" fontId="4" fillId="49" borderId="17" xfId="0" applyFont="1" applyFill="1" applyBorder="1" applyAlignment="1">
      <alignment horizontal="center"/>
    </xf>
    <xf numFmtId="0" fontId="4" fillId="49" borderId="43" xfId="0" applyFont="1" applyFill="1" applyBorder="1" applyAlignment="1">
      <alignment horizontal="center"/>
    </xf>
    <xf numFmtId="165" fontId="9" fillId="49" borderId="36" xfId="48" applyNumberFormat="1" applyFont="1" applyFill="1" applyBorder="1"/>
    <xf numFmtId="167" fontId="0" fillId="49" borderId="0" xfId="0" applyNumberFormat="1" applyFill="1"/>
    <xf numFmtId="165" fontId="9" fillId="49" borderId="13" xfId="48" applyNumberFormat="1" applyFont="1" applyFill="1" applyBorder="1"/>
    <xf numFmtId="41" fontId="9" fillId="49" borderId="18" xfId="28" applyNumberFormat="1" applyFont="1" applyFill="1" applyBorder="1"/>
    <xf numFmtId="41" fontId="3" fillId="49" borderId="18" xfId="0" applyNumberFormat="1" applyFont="1" applyFill="1" applyBorder="1"/>
    <xf numFmtId="167" fontId="9" fillId="49" borderId="18" xfId="28" applyNumberFormat="1" applyFont="1" applyFill="1" applyBorder="1"/>
    <xf numFmtId="165" fontId="9" fillId="49" borderId="22" xfId="48" applyNumberFormat="1" applyFont="1" applyFill="1" applyBorder="1"/>
    <xf numFmtId="10" fontId="7" fillId="49" borderId="0" xfId="48" applyNumberFormat="1" applyFont="1" applyFill="1"/>
    <xf numFmtId="10" fontId="7" fillId="49" borderId="13" xfId="48" applyNumberFormat="1" applyFont="1" applyFill="1" applyBorder="1"/>
    <xf numFmtId="0" fontId="9" fillId="49" borderId="29" xfId="0" applyFont="1" applyFill="1" applyBorder="1"/>
    <xf numFmtId="0" fontId="9" fillId="49" borderId="26" xfId="0" applyFont="1" applyFill="1" applyBorder="1"/>
    <xf numFmtId="0" fontId="9" fillId="49" borderId="40" xfId="0" applyFont="1" applyFill="1" applyBorder="1"/>
    <xf numFmtId="0" fontId="9" fillId="49" borderId="31" xfId="0" applyFont="1" applyFill="1" applyBorder="1"/>
    <xf numFmtId="0" fontId="9" fillId="49" borderId="33" xfId="0" applyFont="1" applyFill="1" applyBorder="1"/>
    <xf numFmtId="167" fontId="7" fillId="49" borderId="0" xfId="0" applyNumberFormat="1" applyFont="1" applyFill="1"/>
    <xf numFmtId="6" fontId="9" fillId="49" borderId="21" xfId="0" applyNumberFormat="1" applyFont="1" applyFill="1" applyBorder="1"/>
    <xf numFmtId="6" fontId="9" fillId="49" borderId="18" xfId="28" applyNumberFormat="1" applyFont="1" applyFill="1" applyBorder="1"/>
    <xf numFmtId="0" fontId="6" fillId="49" borderId="0" xfId="0" applyFont="1" applyFill="1" applyAlignment="1">
      <alignment vertical="center" wrapText="1"/>
    </xf>
    <xf numFmtId="0" fontId="30" fillId="49" borderId="44" xfId="0" applyFont="1" applyFill="1" applyBorder="1"/>
    <xf numFmtId="0" fontId="0" fillId="49" borderId="45" xfId="0" applyFill="1" applyBorder="1"/>
    <xf numFmtId="0" fontId="30" fillId="49" borderId="0" xfId="0" applyFont="1" applyFill="1"/>
    <xf numFmtId="0" fontId="0" fillId="49" borderId="27" xfId="0" applyFill="1" applyBorder="1"/>
    <xf numFmtId="0" fontId="0" fillId="49" borderId="28" xfId="0" applyFill="1" applyBorder="1"/>
    <xf numFmtId="0" fontId="4" fillId="49" borderId="13" xfId="0" applyFont="1" applyFill="1" applyBorder="1" applyAlignment="1">
      <alignment horizontal="center"/>
    </xf>
    <xf numFmtId="0" fontId="0" fillId="49" borderId="13" xfId="0" applyFill="1" applyBorder="1"/>
    <xf numFmtId="5" fontId="0" fillId="49" borderId="22" xfId="0" applyNumberFormat="1" applyFill="1" applyBorder="1"/>
    <xf numFmtId="5" fontId="0" fillId="49" borderId="46" xfId="0" applyNumberFormat="1" applyFill="1" applyBorder="1"/>
    <xf numFmtId="0" fontId="0" fillId="49" borderId="19" xfId="0" applyFill="1" applyBorder="1"/>
    <xf numFmtId="0" fontId="8" fillId="49" borderId="0" xfId="0" applyFont="1" applyFill="1"/>
    <xf numFmtId="0" fontId="31" fillId="49" borderId="0" xfId="0" applyFont="1" applyFill="1"/>
    <xf numFmtId="0" fontId="8" fillId="49" borderId="13" xfId="0" applyFont="1" applyFill="1" applyBorder="1"/>
    <xf numFmtId="0" fontId="8" fillId="49" borderId="15" xfId="0" applyFont="1" applyFill="1" applyBorder="1"/>
    <xf numFmtId="0" fontId="8" fillId="49" borderId="16" xfId="0" applyFont="1" applyFill="1" applyBorder="1"/>
    <xf numFmtId="0" fontId="0" fillId="49" borderId="47" xfId="0" applyFill="1" applyBorder="1"/>
    <xf numFmtId="0" fontId="4" fillId="49" borderId="10" xfId="0" applyFont="1" applyFill="1" applyBorder="1" applyAlignment="1">
      <alignment horizontal="right"/>
    </xf>
    <xf numFmtId="0" fontId="4" fillId="49" borderId="22" xfId="0" applyFont="1" applyFill="1" applyBorder="1" applyAlignment="1">
      <alignment horizontal="right"/>
    </xf>
    <xf numFmtId="7" fontId="3" fillId="49" borderId="0" xfId="30" applyNumberFormat="1" applyFont="1" applyFill="1"/>
    <xf numFmtId="173" fontId="0" fillId="49" borderId="0" xfId="0" applyNumberFormat="1" applyFill="1"/>
    <xf numFmtId="5" fontId="0" fillId="49" borderId="10" xfId="0" applyNumberFormat="1" applyFill="1" applyBorder="1"/>
    <xf numFmtId="7" fontId="28" fillId="49" borderId="0" xfId="0" applyNumberFormat="1" applyFont="1" applyFill="1" applyAlignment="1">
      <alignment horizontal="right"/>
    </xf>
    <xf numFmtId="7" fontId="40" fillId="49" borderId="0" xfId="0" applyNumberFormat="1" applyFont="1" applyFill="1" applyAlignment="1">
      <alignment horizontal="right" vertical="center"/>
    </xf>
    <xf numFmtId="7" fontId="40" fillId="49" borderId="50" xfId="0" applyNumberFormat="1" applyFont="1" applyFill="1" applyBorder="1" applyAlignment="1">
      <alignment horizontal="right" vertical="center"/>
    </xf>
    <xf numFmtId="7" fontId="40" fillId="49" borderId="51" xfId="0" applyNumberFormat="1" applyFont="1" applyFill="1" applyBorder="1" applyAlignment="1">
      <alignment horizontal="right" vertical="center"/>
    </xf>
    <xf numFmtId="7" fontId="40" fillId="49" borderId="52" xfId="0" applyNumberFormat="1" applyFont="1" applyFill="1" applyBorder="1" applyAlignment="1">
      <alignment horizontal="right" vertical="center"/>
    </xf>
    <xf numFmtId="0" fontId="4" fillId="49" borderId="48" xfId="0" applyFont="1" applyFill="1" applyBorder="1" applyAlignment="1">
      <alignment horizontal="center"/>
    </xf>
    <xf numFmtId="0" fontId="4" fillId="49" borderId="40" xfId="0" applyFont="1" applyFill="1" applyBorder="1" applyAlignment="1">
      <alignment horizontal="center"/>
    </xf>
    <xf numFmtId="0" fontId="4" fillId="49" borderId="30" xfId="0" applyFont="1" applyFill="1" applyBorder="1" applyAlignment="1">
      <alignment horizontal="center"/>
    </xf>
    <xf numFmtId="0" fontId="20" fillId="49" borderId="15" xfId="37" applyFill="1" applyBorder="1" applyAlignment="1" applyProtection="1">
      <alignment horizontal="left"/>
    </xf>
    <xf numFmtId="0" fontId="9" fillId="49" borderId="15" xfId="0" applyFont="1" applyFill="1" applyBorder="1" applyAlignment="1">
      <alignment horizontal="left"/>
    </xf>
    <xf numFmtId="0" fontId="9" fillId="49" borderId="16" xfId="0" applyFont="1" applyFill="1" applyBorder="1" applyAlignment="1">
      <alignment horizontal="left"/>
    </xf>
    <xf numFmtId="0" fontId="32" fillId="49" borderId="0" xfId="0" applyFont="1" applyFill="1" applyAlignment="1">
      <alignment horizontal="center" vertical="center"/>
    </xf>
    <xf numFmtId="0" fontId="3" fillId="49" borderId="0" xfId="0" applyFont="1" applyFill="1" applyAlignment="1">
      <alignment horizontal="left"/>
    </xf>
    <xf numFmtId="0" fontId="9" fillId="49" borderId="0" xfId="0" applyFont="1" applyFill="1" applyAlignment="1">
      <alignment horizontal="left"/>
    </xf>
    <xf numFmtId="0" fontId="9" fillId="49" borderId="13" xfId="0" applyFont="1" applyFill="1" applyBorder="1" applyAlignment="1">
      <alignment horizontal="left"/>
    </xf>
    <xf numFmtId="14" fontId="3" fillId="49" borderId="0" xfId="0" applyNumberFormat="1" applyFont="1" applyFill="1" applyAlignment="1">
      <alignment horizontal="left"/>
    </xf>
    <xf numFmtId="0" fontId="9" fillId="49" borderId="12" xfId="0" applyFont="1" applyFill="1" applyBorder="1" applyAlignment="1">
      <alignment horizontal="left"/>
    </xf>
    <xf numFmtId="0" fontId="9" fillId="49" borderId="28" xfId="0" applyFont="1" applyFill="1" applyBorder="1" applyAlignment="1">
      <alignment horizontal="left"/>
    </xf>
    <xf numFmtId="0" fontId="4" fillId="49" borderId="24" xfId="0" applyFont="1" applyFill="1" applyBorder="1" applyAlignment="1">
      <alignment horizontal="center"/>
    </xf>
    <xf numFmtId="0" fontId="0" fillId="49" borderId="22" xfId="0" applyFill="1" applyBorder="1"/>
    <xf numFmtId="10" fontId="4" fillId="49" borderId="10" xfId="48" applyNumberFormat="1" applyFont="1" applyFill="1" applyBorder="1" applyAlignment="1">
      <alignment horizontal="center"/>
    </xf>
    <xf numFmtId="0" fontId="0" fillId="49" borderId="22" xfId="0" applyFill="1" applyBorder="1" applyAlignment="1">
      <alignment horizontal="center"/>
    </xf>
    <xf numFmtId="0" fontId="4" fillId="49" borderId="23" xfId="0" applyFont="1" applyFill="1" applyBorder="1" applyAlignment="1">
      <alignment horizontal="center"/>
    </xf>
    <xf numFmtId="0" fontId="4" fillId="49" borderId="36" xfId="0" applyFont="1" applyFill="1" applyBorder="1" applyAlignment="1">
      <alignment horizontal="center"/>
    </xf>
    <xf numFmtId="0" fontId="4" fillId="49" borderId="25" xfId="0" applyFont="1" applyFill="1" applyBorder="1" applyAlignment="1">
      <alignment horizontal="center"/>
    </xf>
    <xf numFmtId="0" fontId="4" fillId="49" borderId="22" xfId="0" applyFont="1" applyFill="1" applyBorder="1" applyAlignment="1">
      <alignment horizontal="center"/>
    </xf>
    <xf numFmtId="0" fontId="0" fillId="49" borderId="36" xfId="0" applyFill="1" applyBorder="1"/>
    <xf numFmtId="0" fontId="4" fillId="49" borderId="37" xfId="0" applyFont="1" applyFill="1" applyBorder="1" applyAlignment="1">
      <alignment horizontal="center"/>
    </xf>
    <xf numFmtId="0" fontId="4" fillId="49" borderId="11" xfId="0" applyFont="1" applyFill="1" applyBorder="1" applyAlignment="1">
      <alignment horizontal="left"/>
    </xf>
    <xf numFmtId="0" fontId="4" fillId="49" borderId="0" xfId="0" applyFont="1" applyFill="1" applyAlignment="1">
      <alignment horizontal="left"/>
    </xf>
    <xf numFmtId="0" fontId="4" fillId="49" borderId="14" xfId="0" applyFont="1" applyFill="1" applyBorder="1" applyAlignment="1">
      <alignment horizontal="left"/>
    </xf>
    <xf numFmtId="0" fontId="4" fillId="49" borderId="15" xfId="0" applyFont="1" applyFill="1" applyBorder="1" applyAlignment="1">
      <alignment horizontal="left"/>
    </xf>
    <xf numFmtId="0" fontId="4" fillId="49" borderId="27" xfId="0" applyFont="1" applyFill="1" applyBorder="1" applyAlignment="1">
      <alignment horizontal="left"/>
    </xf>
    <xf numFmtId="0" fontId="4" fillId="49" borderId="12" xfId="0" applyFont="1" applyFill="1" applyBorder="1" applyAlignment="1">
      <alignment horizontal="left"/>
    </xf>
    <xf numFmtId="0" fontId="6" fillId="49" borderId="0" xfId="0" applyFont="1" applyFill="1" applyAlignment="1">
      <alignment horizontal="left" vertical="center" wrapText="1"/>
    </xf>
    <xf numFmtId="14" fontId="0" fillId="49" borderId="12" xfId="0" applyNumberFormat="1" applyFill="1" applyBorder="1" applyAlignment="1">
      <alignment horizontal="left"/>
    </xf>
    <xf numFmtId="0" fontId="0" fillId="49" borderId="12" xfId="0" applyFill="1" applyBorder="1" applyAlignment="1">
      <alignment horizontal="left"/>
    </xf>
    <xf numFmtId="0" fontId="0" fillId="49" borderId="28" xfId="0" applyFill="1" applyBorder="1" applyAlignment="1">
      <alignment horizontal="left"/>
    </xf>
    <xf numFmtId="0" fontId="0" fillId="49" borderId="15" xfId="0" applyFill="1" applyBorder="1" applyAlignment="1">
      <alignment horizontal="left"/>
    </xf>
    <xf numFmtId="0" fontId="0" fillId="49" borderId="16" xfId="0" applyFill="1" applyBorder="1" applyAlignment="1">
      <alignment horizontal="left"/>
    </xf>
  </cellXfs>
  <cellStyles count="137">
    <cellStyle name="20% - Accent1" xfId="1" builtinId="30" customBuiltin="1"/>
    <cellStyle name="20% - Accent1 2" xfId="87" xr:uid="{F3A13E07-481A-402F-9DB6-EAE04F4AEE38}"/>
    <cellStyle name="20% - Accent1 2 2" xfId="119" xr:uid="{9580D36F-7F0C-4009-8FF8-561448DC93F4}"/>
    <cellStyle name="20% - Accent2" xfId="2" builtinId="34" customBuiltin="1"/>
    <cellStyle name="20% - Accent2 2" xfId="91" xr:uid="{C9E8FC12-549C-43AE-975B-D1648FBA5CF7}"/>
    <cellStyle name="20% - Accent2 2 2" xfId="122" xr:uid="{D79B8FD1-A810-4620-A914-E6CDAD8E90A6}"/>
    <cellStyle name="20% - Accent3" xfId="3" builtinId="38" customBuiltin="1"/>
    <cellStyle name="20% - Accent3 2" xfId="95" xr:uid="{39514BE7-8719-44DA-9954-F9860D24256D}"/>
    <cellStyle name="20% - Accent3 2 2" xfId="125" xr:uid="{9EEBE2A2-FD86-4BBC-9E87-7B66AFD72096}"/>
    <cellStyle name="20% - Accent4" xfId="4" builtinId="42" customBuiltin="1"/>
    <cellStyle name="20% - Accent4 2" xfId="99" xr:uid="{C9D7A000-E36C-4805-BC25-3311CF68F569}"/>
    <cellStyle name="20% - Accent4 2 2" xfId="128" xr:uid="{A45D9D55-4473-43B2-BA00-5DD9815DA207}"/>
    <cellStyle name="20% - Accent5" xfId="5" builtinId="46" customBuiltin="1"/>
    <cellStyle name="20% - Accent5 2" xfId="103" xr:uid="{D294BED2-6B8D-402C-89D1-E716FD21D4D5}"/>
    <cellStyle name="20% - Accent5 2 2" xfId="131" xr:uid="{F56683CE-6C71-40FE-AC25-EBBC2B52418A}"/>
    <cellStyle name="20% - Accent6" xfId="6" builtinId="50" customBuiltin="1"/>
    <cellStyle name="20% - Accent6 2" xfId="107" xr:uid="{58DDC2AD-C8C6-44B9-BDB9-18E3D538C0D5}"/>
    <cellStyle name="20% - Accent6 2 2" xfId="134" xr:uid="{9D1CA501-3110-4C9B-A679-9A69724D25A3}"/>
    <cellStyle name="40% - Accent1" xfId="7" builtinId="31" customBuiltin="1"/>
    <cellStyle name="40% - Accent1 2" xfId="88" xr:uid="{CC9C95F2-9491-4E07-AFB2-DE45162BB54E}"/>
    <cellStyle name="40% - Accent1 2 2" xfId="120" xr:uid="{476C83D0-86B9-4937-849A-6E2123A8B76C}"/>
    <cellStyle name="40% - Accent2" xfId="8" builtinId="35" customBuiltin="1"/>
    <cellStyle name="40% - Accent2 2" xfId="92" xr:uid="{8CC01ACF-F680-4E97-AC43-61AF647ADF46}"/>
    <cellStyle name="40% - Accent2 2 2" xfId="123" xr:uid="{ED4BAA1E-5F58-4871-B3E0-2F66D7F96970}"/>
    <cellStyle name="40% - Accent3" xfId="9" builtinId="39" customBuiltin="1"/>
    <cellStyle name="40% - Accent3 2" xfId="96" xr:uid="{095DCD36-EB4C-4BEF-9EB7-5FA1DF161059}"/>
    <cellStyle name="40% - Accent3 2 2" xfId="126" xr:uid="{AEFC6DDB-D433-41AA-853C-2A3526E5A89E}"/>
    <cellStyle name="40% - Accent4" xfId="10" builtinId="43" customBuiltin="1"/>
    <cellStyle name="40% - Accent4 2" xfId="100" xr:uid="{F252769F-FFD6-4EE6-B270-94AAE60055B5}"/>
    <cellStyle name="40% - Accent4 2 2" xfId="129" xr:uid="{5A47B961-D130-4636-B264-5B4C6B313FD1}"/>
    <cellStyle name="40% - Accent5" xfId="11" builtinId="47" customBuiltin="1"/>
    <cellStyle name="40% - Accent5 2" xfId="104" xr:uid="{8C42BBA5-E09D-402D-BE86-6C9957A22727}"/>
    <cellStyle name="40% - Accent5 2 2" xfId="132" xr:uid="{BD36A00C-31BE-477C-AFFD-647C64252028}"/>
    <cellStyle name="40% - Accent6" xfId="12" builtinId="51" customBuiltin="1"/>
    <cellStyle name="40% - Accent6 2" xfId="108" xr:uid="{A0FB0BB8-1932-45F2-B47F-37536F9338A1}"/>
    <cellStyle name="40% - Accent6 2 2" xfId="135" xr:uid="{9C6423E4-8CEA-475E-BD27-CD6FDB1BD6CA}"/>
    <cellStyle name="60% - Accent1" xfId="13" builtinId="32" customBuiltin="1"/>
    <cellStyle name="60% - Accent1 2" xfId="89" xr:uid="{9FB8E8D5-4130-408A-9AF9-559BE625FAE2}"/>
    <cellStyle name="60% - Accent1 2 2" xfId="121" xr:uid="{60B5CFB7-07D8-41DB-993F-47716836848D}"/>
    <cellStyle name="60% - Accent2" xfId="14" builtinId="36" customBuiltin="1"/>
    <cellStyle name="60% - Accent2 2" xfId="93" xr:uid="{AA398E81-C898-48FB-AF08-8588AFF13B9E}"/>
    <cellStyle name="60% - Accent2 2 2" xfId="124" xr:uid="{0555986A-A3E5-4EE1-87D9-0799AA2457B5}"/>
    <cellStyle name="60% - Accent3" xfId="15" builtinId="40" customBuiltin="1"/>
    <cellStyle name="60% - Accent3 2" xfId="97" xr:uid="{775F9690-C6D8-4789-AFF5-9A62F9068C21}"/>
    <cellStyle name="60% - Accent3 2 2" xfId="127" xr:uid="{7DEF4AF2-6EC3-4D18-8CF6-F3C83FDC6309}"/>
    <cellStyle name="60% - Accent4" xfId="16" builtinId="44" customBuiltin="1"/>
    <cellStyle name="60% - Accent4 2" xfId="101" xr:uid="{C6317AD8-ACFD-410F-AAF8-131B26B40825}"/>
    <cellStyle name="60% - Accent4 2 2" xfId="130" xr:uid="{01799C88-FB2A-46E0-8BCF-2F55A28E0E7E}"/>
    <cellStyle name="60% - Accent5" xfId="17" builtinId="48" customBuiltin="1"/>
    <cellStyle name="60% - Accent5 2" xfId="105" xr:uid="{576BFEF7-A8D5-4270-BA46-3EC31F641E37}"/>
    <cellStyle name="60% - Accent5 2 2" xfId="133" xr:uid="{B2E9DA1F-ED29-44DB-8517-34CF77F3B4D9}"/>
    <cellStyle name="60% - Accent6" xfId="18" builtinId="52" customBuiltin="1"/>
    <cellStyle name="60% - Accent6 2" xfId="109" xr:uid="{828B2BBA-4090-4F18-A542-AC04DBE2F5CE}"/>
    <cellStyle name="60% - Accent6 2 2" xfId="136" xr:uid="{DE8CFFEC-02B8-497C-8FF8-FA6738C81B63}"/>
    <cellStyle name="Accent1" xfId="19" builtinId="29" customBuiltin="1"/>
    <cellStyle name="Accent1 2" xfId="86" xr:uid="{F71553B3-3D9E-47FB-A3E4-F23FE2515232}"/>
    <cellStyle name="Accent2" xfId="20" builtinId="33" customBuiltin="1"/>
    <cellStyle name="Accent2 2" xfId="90" xr:uid="{34F5CDD4-0516-4738-BCC7-1274DEA90C94}"/>
    <cellStyle name="Accent3" xfId="21" builtinId="37" customBuiltin="1"/>
    <cellStyle name="Accent3 2" xfId="94" xr:uid="{CA1D5DBA-81D9-4AE3-8772-2287FA77A8C1}"/>
    <cellStyle name="Accent4" xfId="22" builtinId="41" customBuiltin="1"/>
    <cellStyle name="Accent4 2" xfId="98" xr:uid="{4D5EB1D2-ACC8-476D-BD03-F63DF0DFDAB2}"/>
    <cellStyle name="Accent5" xfId="23" builtinId="45" customBuiltin="1"/>
    <cellStyle name="Accent5 2" xfId="102" xr:uid="{3EAB19FF-5135-4A78-9B9A-8FC41B0388B6}"/>
    <cellStyle name="Accent6" xfId="24" builtinId="49" customBuiltin="1"/>
    <cellStyle name="Accent6 2" xfId="106" xr:uid="{08BBC4F2-925A-4E2C-BCEB-6647FAAD9AE4}"/>
    <cellStyle name="Bad" xfId="25" builtinId="27" customBuiltin="1"/>
    <cellStyle name="Bad 2" xfId="75" xr:uid="{EB99DBE3-2913-428D-B709-0BDCFCF0B7AB}"/>
    <cellStyle name="Calculation" xfId="26" builtinId="22" customBuiltin="1"/>
    <cellStyle name="Calculation 2" xfId="79" xr:uid="{3E11CD6D-237E-4A5C-9D7F-2C82152EE365}"/>
    <cellStyle name="Check Cell" xfId="27" builtinId="23" customBuiltin="1"/>
    <cellStyle name="Check Cell 2" xfId="81" xr:uid="{A6044EDC-5073-4238-945D-471582B996AB}"/>
    <cellStyle name="Comma" xfId="28" builtinId="3"/>
    <cellStyle name="Comma 2" xfId="29" xr:uid="{00000000-0005-0000-0000-00001C000000}"/>
    <cellStyle name="Comma 2 2" xfId="110" xr:uid="{161BFED8-CB60-4106-A910-17EFB2F41E1B}"/>
    <cellStyle name="Currency" xfId="30" builtinId="4"/>
    <cellStyle name="Explanatory Text" xfId="31" builtinId="53" customBuiltin="1"/>
    <cellStyle name="Explanatory Text 2" xfId="84" xr:uid="{6B02C226-A248-478E-A286-047E2128FC46}"/>
    <cellStyle name="Good" xfId="32" builtinId="26" customBuiltin="1"/>
    <cellStyle name="Good 2" xfId="74" xr:uid="{1BBBD70D-6624-4C53-8349-E7FCC730C743}"/>
    <cellStyle name="Heading 1" xfId="33" builtinId="16" customBuiltin="1"/>
    <cellStyle name="Heading 1 2" xfId="70" xr:uid="{9DA793BC-5477-484B-8C92-83CB514CCC31}"/>
    <cellStyle name="Heading 2" xfId="34" builtinId="17" customBuiltin="1"/>
    <cellStyle name="Heading 2 2" xfId="71" xr:uid="{F182D557-DB09-4B23-BF15-97FD72CE7741}"/>
    <cellStyle name="Heading 3" xfId="35" builtinId="18" customBuiltin="1"/>
    <cellStyle name="Heading 3 2" xfId="72" xr:uid="{250413B3-1C79-41EE-ABC6-C868690B106C}"/>
    <cellStyle name="Heading 4" xfId="36" builtinId="19" customBuiltin="1"/>
    <cellStyle name="Heading 4 2" xfId="73" xr:uid="{1ADCB45E-9D70-4C85-8D2D-1DB6DEE693F3}"/>
    <cellStyle name="Hyperlink" xfId="37" builtinId="8"/>
    <cellStyle name="Input" xfId="38" builtinId="20" customBuiltin="1"/>
    <cellStyle name="Input 2" xfId="77" xr:uid="{71AB16B5-D2DC-47F3-859E-D618779BE76D}"/>
    <cellStyle name="Linked Cell" xfId="39" builtinId="24" customBuiltin="1"/>
    <cellStyle name="Linked Cell 2" xfId="80" xr:uid="{A7968CFA-1675-436D-B332-C707DD95DF00}"/>
    <cellStyle name="Neutral" xfId="40" builtinId="28" customBuiltin="1"/>
    <cellStyle name="Neutral 2" xfId="76" xr:uid="{89BD6FE7-DC26-47BC-B1D2-4179422F8C9C}"/>
    <cellStyle name="Normal" xfId="0" builtinId="0"/>
    <cellStyle name="Normal - Style1" xfId="41" xr:uid="{00000000-0005-0000-0000-000029000000}"/>
    <cellStyle name="Normal 10" xfId="58" xr:uid="{00000000-0005-0000-0000-00002A000000}"/>
    <cellStyle name="Normal 11" xfId="59" xr:uid="{00000000-0005-0000-0000-00002B000000}"/>
    <cellStyle name="Normal 12" xfId="60" xr:uid="{00000000-0005-0000-0000-00002C000000}"/>
    <cellStyle name="Normal 13" xfId="61" xr:uid="{00000000-0005-0000-0000-00002D000000}"/>
    <cellStyle name="Normal 14" xfId="62" xr:uid="{00000000-0005-0000-0000-00002E000000}"/>
    <cellStyle name="Normal 14 2" xfId="115" xr:uid="{367F2F6D-1DB9-4358-8FC4-AAFE1E5A510E}"/>
    <cellStyle name="Normal 15" xfId="63" xr:uid="{00000000-0005-0000-0000-00002F000000}"/>
    <cellStyle name="Normal 15 2" xfId="116" xr:uid="{683A7EB8-F15A-463F-A4FA-9331F5834B2C}"/>
    <cellStyle name="Normal 16" xfId="64" xr:uid="{00000000-0005-0000-0000-000030000000}"/>
    <cellStyle name="Normal 17" xfId="65" xr:uid="{00000000-0005-0000-0000-000031000000}"/>
    <cellStyle name="Normal 18" xfId="66" xr:uid="{00000000-0005-0000-0000-000032000000}"/>
    <cellStyle name="Normal 19" xfId="67" xr:uid="{00000000-0005-0000-0000-000033000000}"/>
    <cellStyle name="Normal 2" xfId="42" xr:uid="{00000000-0005-0000-0000-000034000000}"/>
    <cellStyle name="Normal 20" xfId="68" xr:uid="{DBC79FC0-CC2B-4F5E-9B4A-44A4B0D062F2}"/>
    <cellStyle name="Normal 20 2" xfId="117" xr:uid="{3FDA98EB-A472-4271-B68E-9C5E80725045}"/>
    <cellStyle name="Normal 3" xfId="43" xr:uid="{00000000-0005-0000-0000-000035000000}"/>
    <cellStyle name="Normal 4" xfId="44" xr:uid="{00000000-0005-0000-0000-000036000000}"/>
    <cellStyle name="Normal 5" xfId="45" xr:uid="{00000000-0005-0000-0000-000037000000}"/>
    <cellStyle name="Normal 6" xfId="54" xr:uid="{00000000-0005-0000-0000-000038000000}"/>
    <cellStyle name="Normal 7" xfId="55" xr:uid="{00000000-0005-0000-0000-000039000000}"/>
    <cellStyle name="Normal 7 2" xfId="114" xr:uid="{0EB87F49-0168-4EC5-AEB3-42C01E6CBB2E}"/>
    <cellStyle name="Normal 8" xfId="56" xr:uid="{00000000-0005-0000-0000-00003A000000}"/>
    <cellStyle name="Normal 9" xfId="57" xr:uid="{00000000-0005-0000-0000-00003B000000}"/>
    <cellStyle name="Note" xfId="46" builtinId="10" customBuiltin="1"/>
    <cellStyle name="Note 2" xfId="83" xr:uid="{068A8800-0B4C-43E0-A17F-BEB2B77FE898}"/>
    <cellStyle name="Note 2 2" xfId="118" xr:uid="{A4850486-3A38-48BE-A074-5D7F387641C4}"/>
    <cellStyle name="Note 3" xfId="111" xr:uid="{55A975E6-724E-41CF-9832-383B09EF65A1}"/>
    <cellStyle name="Output" xfId="47" builtinId="21" customBuiltin="1"/>
    <cellStyle name="Output 2" xfId="78" xr:uid="{739D1F5F-B208-4975-9A62-3E0132571626}"/>
    <cellStyle name="Percent" xfId="48" builtinId="5"/>
    <cellStyle name="Percent 2" xfId="49" xr:uid="{00000000-0005-0000-0000-00004B000000}"/>
    <cellStyle name="Percent 2 2" xfId="112" xr:uid="{8129353B-5571-410F-8B3A-2856E476562F}"/>
    <cellStyle name="Percent 3" xfId="50" xr:uid="{00000000-0005-0000-0000-00004C000000}"/>
    <cellStyle name="Percent 3 2" xfId="113" xr:uid="{67CDE843-E921-41A0-A5CC-94E792F77257}"/>
    <cellStyle name="Title" xfId="51" builtinId="15" customBuiltin="1"/>
    <cellStyle name="Title 2" xfId="69" xr:uid="{8E8B9977-4D84-4B93-9321-91DA3D74E370}"/>
    <cellStyle name="Total" xfId="52" builtinId="25" customBuiltin="1"/>
    <cellStyle name="Total 2" xfId="85" xr:uid="{9D7219A4-401E-42EE-A029-4AC05FDACCA6}"/>
    <cellStyle name="Warning Text" xfId="53" builtinId="11" customBuiltin="1"/>
    <cellStyle name="Warning Text 2" xfId="82" xr:uid="{346D17DB-F3FB-4680-A44D-43D10363B59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84</xdr:row>
      <xdr:rowOff>0</xdr:rowOff>
    </xdr:from>
    <xdr:to>
      <xdr:col>8</xdr:col>
      <xdr:colOff>419100</xdr:colOff>
      <xdr:row>84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343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73</xdr:row>
      <xdr:rowOff>0</xdr:rowOff>
    </xdr:from>
    <xdr:to>
      <xdr:col>8</xdr:col>
      <xdr:colOff>419100</xdr:colOff>
      <xdr:row>73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1658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76</xdr:row>
      <xdr:rowOff>0</xdr:rowOff>
    </xdr:from>
    <xdr:to>
      <xdr:col>8</xdr:col>
      <xdr:colOff>419100</xdr:colOff>
      <xdr:row>76</xdr:row>
      <xdr:rowOff>0</xdr:rowOff>
    </xdr:to>
    <xdr:sp macro="" textlink="">
      <xdr:nvSpPr>
        <xdr:cNvPr id="1027" name="AutoShap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21443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8" name="AutoShap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9" name="AutoShape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141</xdr:row>
      <xdr:rowOff>0</xdr:rowOff>
    </xdr:from>
    <xdr:to>
      <xdr:col>15</xdr:col>
      <xdr:colOff>419100</xdr:colOff>
      <xdr:row>141</xdr:row>
      <xdr:rowOff>0</xdr:rowOff>
    </xdr:to>
    <xdr:sp macro="" textlink="">
      <xdr:nvSpPr>
        <xdr:cNvPr id="1030" name="AutoShape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 rot="-5400000">
          <a:off x="15373350" y="22631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vestorrelations@vsac.org" TargetMode="External"/><Relationship Id="rId1" Type="http://schemas.openxmlformats.org/officeDocument/2006/relationships/hyperlink" Target="http://www.vsac.org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4"/>
  <sheetViews>
    <sheetView showGridLines="0" tabSelected="1" zoomScale="85" zoomScaleNormal="85" workbookViewId="0">
      <selection activeCell="L133" sqref="L133"/>
    </sheetView>
  </sheetViews>
  <sheetFormatPr defaultRowHeight="12.75" x14ac:dyDescent="0.2"/>
  <cols>
    <col min="1" max="1" width="2.85546875" style="3" customWidth="1"/>
    <col min="2" max="2" width="23" style="3" customWidth="1"/>
    <col min="3" max="3" width="17.140625" style="3" customWidth="1"/>
    <col min="4" max="4" width="17.85546875" style="3" customWidth="1"/>
    <col min="5" max="5" width="15.5703125" style="3" bestFit="1" customWidth="1"/>
    <col min="6" max="6" width="17.140625" style="3" bestFit="1" customWidth="1"/>
    <col min="7" max="7" width="17.5703125" style="3" bestFit="1" customWidth="1"/>
    <col min="8" max="8" width="17.140625" style="3" customWidth="1"/>
    <col min="9" max="9" width="17.140625" style="3" bestFit="1" customWidth="1"/>
    <col min="10" max="10" width="17.5703125" style="3" bestFit="1" customWidth="1"/>
    <col min="11" max="11" width="18.140625" style="3" customWidth="1"/>
    <col min="12" max="12" width="15.140625" style="3" bestFit="1" customWidth="1"/>
    <col min="13" max="13" width="15.28515625" style="3" bestFit="1" customWidth="1"/>
    <col min="14" max="14" width="11.85546875" style="3" bestFit="1" customWidth="1"/>
    <col min="15" max="15" width="7.42578125" style="3" bestFit="1" customWidth="1"/>
    <col min="16" max="20" width="15.85546875" style="3" customWidth="1"/>
    <col min="21" max="16384" width="9.140625" style="3"/>
  </cols>
  <sheetData>
    <row r="1" spans="1:15" ht="15.75" x14ac:dyDescent="0.25">
      <c r="A1" s="19" t="s">
        <v>151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  <c r="M1" s="20"/>
      <c r="N1" s="20"/>
      <c r="O1" s="20"/>
    </row>
    <row r="2" spans="1:15" ht="15.75" x14ac:dyDescent="0.25">
      <c r="A2" s="19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3.5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">
      <c r="A4" s="20"/>
      <c r="B4" s="312" t="s">
        <v>0</v>
      </c>
      <c r="C4" s="313"/>
      <c r="D4" s="296" t="s">
        <v>76</v>
      </c>
      <c r="E4" s="296"/>
      <c r="F4" s="296"/>
      <c r="G4" s="297"/>
      <c r="H4" s="22"/>
      <c r="I4" s="23"/>
      <c r="J4" s="23"/>
      <c r="K4" s="20"/>
      <c r="L4" s="20"/>
      <c r="M4" s="20"/>
      <c r="N4" s="20"/>
      <c r="O4" s="20"/>
    </row>
    <row r="5" spans="1:15" x14ac:dyDescent="0.2">
      <c r="A5" s="20"/>
      <c r="B5" s="308" t="s">
        <v>1</v>
      </c>
      <c r="C5" s="309"/>
      <c r="D5" s="293" t="s">
        <v>153</v>
      </c>
      <c r="E5" s="293"/>
      <c r="F5" s="293"/>
      <c r="G5" s="294"/>
      <c r="H5" s="20"/>
      <c r="I5" s="22"/>
      <c r="J5" s="23"/>
      <c r="K5" s="20"/>
      <c r="L5" s="291"/>
      <c r="M5" s="291"/>
      <c r="N5" s="20"/>
      <c r="O5" s="20"/>
    </row>
    <row r="6" spans="1:15" x14ac:dyDescent="0.2">
      <c r="A6" s="20"/>
      <c r="B6" s="308" t="s">
        <v>2</v>
      </c>
      <c r="C6" s="309"/>
      <c r="D6" s="295">
        <v>45471</v>
      </c>
      <c r="E6" s="293"/>
      <c r="F6" s="293"/>
      <c r="G6" s="294"/>
      <c r="H6" s="20"/>
      <c r="I6" s="28"/>
      <c r="J6" s="23"/>
      <c r="K6" s="20"/>
      <c r="L6" s="291"/>
      <c r="M6" s="291"/>
      <c r="N6" s="20"/>
      <c r="O6" s="20"/>
    </row>
    <row r="7" spans="1:15" x14ac:dyDescent="0.2">
      <c r="A7" s="20"/>
      <c r="B7" s="308" t="s">
        <v>5</v>
      </c>
      <c r="C7" s="309"/>
      <c r="D7" s="292" t="s">
        <v>254</v>
      </c>
      <c r="E7" s="293"/>
      <c r="F7" s="293"/>
      <c r="G7" s="294"/>
      <c r="H7" s="20"/>
      <c r="I7" s="28"/>
      <c r="J7" s="20"/>
      <c r="K7" s="20"/>
      <c r="L7" s="291"/>
      <c r="M7" s="291"/>
      <c r="N7" s="20"/>
      <c r="O7" s="20"/>
    </row>
    <row r="8" spans="1:15" x14ac:dyDescent="0.2">
      <c r="A8" s="20"/>
      <c r="B8" s="24" t="s">
        <v>67</v>
      </c>
      <c r="C8" s="25"/>
      <c r="D8" s="29" t="s">
        <v>127</v>
      </c>
      <c r="E8" s="26"/>
      <c r="F8" s="26"/>
      <c r="G8" s="27"/>
      <c r="H8" s="20"/>
      <c r="I8" s="20"/>
      <c r="J8" s="20"/>
      <c r="K8" s="20"/>
      <c r="L8" s="20"/>
      <c r="M8" s="20"/>
      <c r="N8" s="20"/>
      <c r="O8" s="20"/>
    </row>
    <row r="9" spans="1:15" ht="13.5" thickBot="1" x14ac:dyDescent="0.25">
      <c r="A9" s="20"/>
      <c r="B9" s="310" t="s">
        <v>3</v>
      </c>
      <c r="C9" s="311"/>
      <c r="D9" s="288" t="s">
        <v>91</v>
      </c>
      <c r="E9" s="289"/>
      <c r="F9" s="289"/>
      <c r="G9" s="290"/>
      <c r="H9" s="20"/>
      <c r="I9" s="20"/>
      <c r="J9" s="20"/>
      <c r="K9" s="20"/>
      <c r="L9" s="20"/>
      <c r="M9" s="20"/>
      <c r="N9" s="20"/>
      <c r="O9" s="20"/>
    </row>
    <row r="10" spans="1:15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3.5" thickBo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5.75" x14ac:dyDescent="0.25">
      <c r="A12" s="30" t="s">
        <v>119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20"/>
      <c r="O12" s="20"/>
    </row>
    <row r="13" spans="1:15" ht="6.75" customHeight="1" x14ac:dyDescent="0.2">
      <c r="A13" s="34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35"/>
      <c r="N13" s="20"/>
      <c r="O13" s="20"/>
    </row>
    <row r="14" spans="1:15" x14ac:dyDescent="0.2">
      <c r="A14" s="36"/>
      <c r="B14" s="37" t="s">
        <v>4</v>
      </c>
      <c r="C14" s="37" t="s">
        <v>6</v>
      </c>
      <c r="D14" s="37" t="s">
        <v>96</v>
      </c>
      <c r="E14" s="38" t="s">
        <v>168</v>
      </c>
      <c r="F14" s="37" t="s">
        <v>10</v>
      </c>
      <c r="G14" s="37" t="s">
        <v>7</v>
      </c>
      <c r="H14" s="37" t="s">
        <v>8</v>
      </c>
      <c r="I14" s="37" t="s">
        <v>227</v>
      </c>
      <c r="J14" s="37" t="s">
        <v>9</v>
      </c>
      <c r="K14" s="39" t="s">
        <v>69</v>
      </c>
      <c r="L14" s="39" t="s">
        <v>11</v>
      </c>
      <c r="M14" s="40" t="s">
        <v>41</v>
      </c>
      <c r="N14" s="20"/>
      <c r="O14" s="20"/>
    </row>
    <row r="15" spans="1:15" x14ac:dyDescent="0.2">
      <c r="A15" s="34"/>
      <c r="B15" s="20" t="s">
        <v>154</v>
      </c>
      <c r="C15" s="41" t="s">
        <v>165</v>
      </c>
      <c r="D15" s="41" t="s">
        <v>95</v>
      </c>
      <c r="E15" s="42">
        <v>6.1382199999999998E-2</v>
      </c>
      <c r="F15" s="43">
        <v>755000000</v>
      </c>
      <c r="G15" s="43">
        <v>45089838.490000002</v>
      </c>
      <c r="H15" s="43">
        <v>27842.1</v>
      </c>
      <c r="I15" s="43">
        <v>4267106.9200000018</v>
      </c>
      <c r="J15" s="44">
        <v>40822731.57</v>
      </c>
      <c r="K15" s="44">
        <v>37862308.329999998</v>
      </c>
      <c r="L15" s="45">
        <v>0.72480027924895618</v>
      </c>
      <c r="M15" s="46">
        <v>49153</v>
      </c>
      <c r="N15" s="20"/>
      <c r="O15" s="20"/>
    </row>
    <row r="16" spans="1:15" x14ac:dyDescent="0.2">
      <c r="A16" s="34"/>
      <c r="B16" s="20" t="s">
        <v>155</v>
      </c>
      <c r="C16" s="47" t="s">
        <v>166</v>
      </c>
      <c r="D16" s="48" t="s">
        <v>95</v>
      </c>
      <c r="E16" s="49">
        <v>8.4382200000000004E-2</v>
      </c>
      <c r="F16" s="50">
        <v>15500000</v>
      </c>
      <c r="G16" s="50">
        <v>15500000</v>
      </c>
      <c r="H16" s="50">
        <v>14532.49</v>
      </c>
      <c r="I16" s="50">
        <v>0</v>
      </c>
      <c r="J16" s="51">
        <v>15500000</v>
      </c>
      <c r="K16" s="51">
        <v>15500000</v>
      </c>
      <c r="L16" s="52">
        <v>0.27519972075104382</v>
      </c>
      <c r="M16" s="53">
        <v>51865</v>
      </c>
      <c r="N16" s="20"/>
      <c r="O16" s="20"/>
    </row>
    <row r="17" spans="1:15" x14ac:dyDescent="0.2">
      <c r="A17" s="54"/>
      <c r="B17" s="55"/>
      <c r="C17" s="56"/>
      <c r="D17" s="57"/>
      <c r="E17" s="58"/>
      <c r="F17" s="59"/>
      <c r="G17" s="59"/>
      <c r="H17" s="59"/>
      <c r="I17" s="59"/>
      <c r="J17" s="60"/>
      <c r="K17" s="60"/>
      <c r="L17" s="61"/>
      <c r="M17" s="62"/>
      <c r="N17" s="20"/>
      <c r="O17" s="20"/>
    </row>
    <row r="18" spans="1:15" x14ac:dyDescent="0.2">
      <c r="A18" s="54"/>
      <c r="B18" s="63" t="s">
        <v>35</v>
      </c>
      <c r="C18" s="64"/>
      <c r="D18" s="65"/>
      <c r="E18" s="66"/>
      <c r="F18" s="67">
        <v>770500000</v>
      </c>
      <c r="G18" s="67">
        <v>60589838.490000002</v>
      </c>
      <c r="H18" s="67">
        <v>42374.59</v>
      </c>
      <c r="I18" s="67">
        <v>4267106.9200000018</v>
      </c>
      <c r="J18" s="67">
        <v>56322731.57</v>
      </c>
      <c r="K18" s="67">
        <v>53362308.329999998</v>
      </c>
      <c r="L18" s="68">
        <v>1.0000000000000002</v>
      </c>
      <c r="M18" s="69"/>
      <c r="N18" s="20"/>
      <c r="O18" s="20"/>
    </row>
    <row r="19" spans="1:15" s="1" customFormat="1" ht="11.25" x14ac:dyDescent="0.2">
      <c r="A19" s="70" t="s">
        <v>12</v>
      </c>
      <c r="B19" s="71"/>
      <c r="C19" s="72"/>
      <c r="D19" s="73"/>
      <c r="E19" s="71"/>
      <c r="F19" s="71"/>
      <c r="G19" s="74">
        <v>0</v>
      </c>
      <c r="H19" s="74"/>
      <c r="I19" s="75"/>
      <c r="J19" s="74">
        <v>0</v>
      </c>
      <c r="K19" s="74"/>
      <c r="L19" s="73"/>
      <c r="M19" s="76"/>
      <c r="N19" s="73"/>
      <c r="O19" s="73"/>
    </row>
    <row r="20" spans="1:15" s="1" customFormat="1" ht="12" thickBot="1" x14ac:dyDescent="0.25">
      <c r="A20" s="77" t="s">
        <v>13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9"/>
      <c r="N20" s="73"/>
      <c r="O20" s="73"/>
    </row>
    <row r="21" spans="1:15" s="1" customFormat="1" ht="12" thickBo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s="1" customFormat="1" ht="15.75" x14ac:dyDescent="0.25">
      <c r="A22" s="30" t="s">
        <v>121</v>
      </c>
      <c r="B22" s="32"/>
      <c r="C22" s="32"/>
      <c r="D22" s="32"/>
      <c r="E22" s="32"/>
      <c r="F22" s="32"/>
      <c r="G22" s="32"/>
      <c r="H22" s="33"/>
      <c r="I22" s="73"/>
      <c r="J22" s="80"/>
      <c r="K22" s="80"/>
      <c r="L22" s="80"/>
      <c r="M22" s="80"/>
      <c r="N22" s="80"/>
      <c r="O22" s="73"/>
    </row>
    <row r="23" spans="1:15" s="1" customFormat="1" x14ac:dyDescent="0.2">
      <c r="A23" s="34"/>
      <c r="B23" s="20"/>
      <c r="C23" s="20"/>
      <c r="D23" s="20"/>
      <c r="E23" s="20"/>
      <c r="F23" s="20"/>
      <c r="G23" s="20"/>
      <c r="H23" s="35"/>
      <c r="I23" s="73"/>
      <c r="J23" s="80"/>
      <c r="K23" s="80"/>
      <c r="L23" s="80"/>
      <c r="M23" s="80"/>
      <c r="N23" s="80"/>
      <c r="O23" s="73"/>
    </row>
    <row r="24" spans="1:15" s="1" customFormat="1" x14ac:dyDescent="0.2">
      <c r="A24" s="81"/>
      <c r="B24" s="82"/>
      <c r="C24" s="82"/>
      <c r="D24" s="82"/>
      <c r="E24" s="82"/>
      <c r="F24" s="83" t="s">
        <v>15</v>
      </c>
      <c r="G24" s="83" t="s">
        <v>17</v>
      </c>
      <c r="H24" s="84" t="s">
        <v>16</v>
      </c>
      <c r="I24" s="73"/>
      <c r="J24" s="80"/>
      <c r="K24" s="80"/>
      <c r="L24" s="80"/>
      <c r="M24" s="80"/>
      <c r="N24" s="80"/>
      <c r="O24" s="73"/>
    </row>
    <row r="25" spans="1:15" s="1" customFormat="1" x14ac:dyDescent="0.2">
      <c r="A25" s="34"/>
      <c r="B25" s="22" t="s">
        <v>208</v>
      </c>
      <c r="C25" s="20"/>
      <c r="D25" s="20"/>
      <c r="E25" s="20"/>
      <c r="F25" s="85">
        <v>1176783</v>
      </c>
      <c r="G25" s="86">
        <v>0</v>
      </c>
      <c r="H25" s="87">
        <v>1176783</v>
      </c>
      <c r="I25" s="73"/>
      <c r="J25" s="80"/>
      <c r="K25" s="80"/>
      <c r="L25" s="80"/>
      <c r="M25" s="80"/>
      <c r="N25" s="80"/>
      <c r="O25" s="73"/>
    </row>
    <row r="26" spans="1:15" s="1" customFormat="1" x14ac:dyDescent="0.2">
      <c r="A26" s="34"/>
      <c r="B26" s="20" t="s">
        <v>162</v>
      </c>
      <c r="C26" s="20"/>
      <c r="D26" s="20"/>
      <c r="E26" s="20"/>
      <c r="F26" s="17">
        <v>1176783</v>
      </c>
      <c r="G26" s="86">
        <v>0</v>
      </c>
      <c r="H26" s="88">
        <v>1176783</v>
      </c>
      <c r="I26" s="73"/>
      <c r="J26" s="80"/>
      <c r="K26" s="80"/>
      <c r="L26" s="80"/>
      <c r="M26" s="80"/>
      <c r="N26" s="80"/>
      <c r="O26" s="73"/>
    </row>
    <row r="27" spans="1:15" s="1" customFormat="1" x14ac:dyDescent="0.2">
      <c r="A27" s="34"/>
      <c r="B27" s="20"/>
      <c r="C27" s="20"/>
      <c r="D27" s="20"/>
      <c r="E27" s="20"/>
      <c r="F27" s="17"/>
      <c r="G27" s="86"/>
      <c r="H27" s="88"/>
      <c r="I27" s="73"/>
      <c r="J27" s="80"/>
      <c r="K27" s="80"/>
      <c r="L27" s="80"/>
      <c r="M27" s="80"/>
      <c r="N27" s="80"/>
      <c r="O27" s="73"/>
    </row>
    <row r="28" spans="1:15" s="1" customFormat="1" x14ac:dyDescent="0.2">
      <c r="A28" s="34"/>
      <c r="B28" s="20" t="s">
        <v>156</v>
      </c>
      <c r="C28" s="20"/>
      <c r="D28" s="20"/>
      <c r="E28" s="20"/>
      <c r="F28" s="17">
        <v>0</v>
      </c>
      <c r="G28" s="86">
        <v>0</v>
      </c>
      <c r="H28" s="88">
        <v>0</v>
      </c>
      <c r="I28" s="73"/>
      <c r="J28" s="80"/>
      <c r="K28" s="80"/>
      <c r="L28" s="80"/>
      <c r="M28" s="80"/>
      <c r="N28" s="80"/>
      <c r="O28" s="73"/>
    </row>
    <row r="29" spans="1:15" s="1" customFormat="1" x14ac:dyDescent="0.2">
      <c r="A29" s="34"/>
      <c r="B29" s="20" t="s">
        <v>157</v>
      </c>
      <c r="C29" s="20"/>
      <c r="D29" s="20"/>
      <c r="E29" s="20"/>
      <c r="F29" s="17">
        <v>4713819.04</v>
      </c>
      <c r="G29" s="86">
        <v>-1311012.27</v>
      </c>
      <c r="H29" s="88">
        <v>3402806.77</v>
      </c>
      <c r="I29" s="73"/>
      <c r="J29" s="80"/>
      <c r="K29" s="80"/>
      <c r="L29" s="80"/>
      <c r="M29" s="80"/>
      <c r="N29" s="80"/>
      <c r="O29" s="73"/>
    </row>
    <row r="30" spans="1:15" s="1" customFormat="1" x14ac:dyDescent="0.2">
      <c r="A30" s="34"/>
      <c r="B30" s="22" t="s">
        <v>204</v>
      </c>
      <c r="C30" s="20"/>
      <c r="D30" s="20"/>
      <c r="E30" s="20"/>
      <c r="F30" s="17">
        <v>0</v>
      </c>
      <c r="G30" s="86">
        <v>0</v>
      </c>
      <c r="H30" s="88">
        <v>0</v>
      </c>
      <c r="I30" s="73"/>
      <c r="J30" s="80"/>
      <c r="K30" s="80"/>
      <c r="L30" s="80"/>
      <c r="M30" s="80"/>
      <c r="N30" s="80"/>
      <c r="O30" s="73"/>
    </row>
    <row r="31" spans="1:15" s="1" customFormat="1" x14ac:dyDescent="0.2">
      <c r="A31" s="34"/>
      <c r="B31" s="22" t="s">
        <v>205</v>
      </c>
      <c r="C31" s="20"/>
      <c r="D31" s="20"/>
      <c r="E31" s="20"/>
      <c r="F31" s="17">
        <v>0</v>
      </c>
      <c r="G31" s="86">
        <v>0</v>
      </c>
      <c r="H31" s="88">
        <v>0</v>
      </c>
      <c r="I31" s="73"/>
      <c r="J31" s="80"/>
      <c r="K31" s="80"/>
      <c r="L31" s="80"/>
      <c r="M31" s="80"/>
      <c r="N31" s="80"/>
      <c r="O31" s="73"/>
    </row>
    <row r="32" spans="1:15" s="1" customFormat="1" x14ac:dyDescent="0.2">
      <c r="A32" s="34"/>
      <c r="B32" s="20"/>
      <c r="C32" s="20"/>
      <c r="D32" s="20"/>
      <c r="E32" s="20"/>
      <c r="F32" s="17"/>
      <c r="G32" s="86"/>
      <c r="H32" s="88"/>
      <c r="I32" s="73"/>
      <c r="J32" s="80"/>
      <c r="K32" s="80"/>
      <c r="L32" s="80"/>
      <c r="M32" s="80"/>
      <c r="N32" s="80"/>
      <c r="O32" s="73"/>
    </row>
    <row r="33" spans="1:15" s="1" customFormat="1" x14ac:dyDescent="0.2">
      <c r="A33" s="34"/>
      <c r="B33" s="89" t="s">
        <v>20</v>
      </c>
      <c r="C33" s="20"/>
      <c r="D33" s="20"/>
      <c r="E33" s="20"/>
      <c r="F33" s="17">
        <v>5890602.04</v>
      </c>
      <c r="G33" s="86">
        <v>-1311012.2700000005</v>
      </c>
      <c r="H33" s="88">
        <v>4579589.7699999996</v>
      </c>
      <c r="I33" s="73"/>
      <c r="J33" s="80"/>
      <c r="K33" s="80"/>
      <c r="L33" s="80"/>
      <c r="M33" s="80"/>
      <c r="N33" s="80"/>
      <c r="O33" s="73"/>
    </row>
    <row r="34" spans="1:15" s="1" customFormat="1" x14ac:dyDescent="0.2">
      <c r="A34" s="34"/>
      <c r="B34" s="20"/>
      <c r="C34" s="20"/>
      <c r="D34" s="20"/>
      <c r="E34" s="20"/>
      <c r="F34" s="90"/>
      <c r="G34" s="90"/>
      <c r="H34" s="35"/>
      <c r="I34" s="73"/>
      <c r="J34" s="80"/>
      <c r="K34" s="80"/>
      <c r="L34" s="80"/>
      <c r="M34" s="80"/>
      <c r="N34" s="80"/>
      <c r="O34" s="73"/>
    </row>
    <row r="35" spans="1:15" s="1" customFormat="1" x14ac:dyDescent="0.2">
      <c r="A35" s="70" t="s">
        <v>12</v>
      </c>
      <c r="B35" s="71"/>
      <c r="C35" s="71"/>
      <c r="D35" s="71"/>
      <c r="E35" s="71"/>
      <c r="F35" s="71"/>
      <c r="G35" s="71"/>
      <c r="H35" s="76"/>
      <c r="I35" s="73"/>
      <c r="J35" s="80"/>
      <c r="K35" s="80"/>
      <c r="L35" s="80"/>
      <c r="M35" s="80"/>
      <c r="N35" s="80"/>
      <c r="O35" s="73"/>
    </row>
    <row r="36" spans="1:15" s="1" customFormat="1" ht="13.5" thickBot="1" x14ac:dyDescent="0.25">
      <c r="A36" s="77" t="s">
        <v>13</v>
      </c>
      <c r="B36" s="78"/>
      <c r="C36" s="78"/>
      <c r="D36" s="78"/>
      <c r="E36" s="78"/>
      <c r="F36" s="78"/>
      <c r="G36" s="78"/>
      <c r="H36" s="79"/>
      <c r="I36" s="73"/>
      <c r="J36" s="80"/>
      <c r="K36" s="80"/>
      <c r="L36" s="80"/>
      <c r="M36" s="80"/>
      <c r="N36" s="80"/>
      <c r="O36" s="73"/>
    </row>
    <row r="37" spans="1:15" s="1" customFormat="1" ht="13.5" thickBot="1" x14ac:dyDescent="0.25">
      <c r="A37" s="20"/>
      <c r="B37" s="20"/>
      <c r="C37" s="20"/>
      <c r="D37" s="20"/>
      <c r="E37" s="20"/>
      <c r="F37" s="20"/>
      <c r="G37" s="20"/>
      <c r="H37" s="20"/>
      <c r="I37" s="73"/>
      <c r="J37" s="20"/>
      <c r="K37" s="91"/>
      <c r="L37" s="80"/>
      <c r="M37" s="80"/>
      <c r="N37" s="80"/>
      <c r="O37" s="73"/>
    </row>
    <row r="38" spans="1:15" s="1" customFormat="1" ht="15.75" x14ac:dyDescent="0.25">
      <c r="A38" s="30" t="s">
        <v>122</v>
      </c>
      <c r="B38" s="32"/>
      <c r="C38" s="32"/>
      <c r="D38" s="32"/>
      <c r="E38" s="32"/>
      <c r="F38" s="32"/>
      <c r="G38" s="32"/>
      <c r="H38" s="32"/>
      <c r="I38" s="33"/>
      <c r="J38" s="73"/>
      <c r="K38" s="30" t="s">
        <v>138</v>
      </c>
      <c r="L38" s="92"/>
      <c r="M38" s="33"/>
      <c r="N38" s="80"/>
      <c r="O38" s="73"/>
    </row>
    <row r="39" spans="1:15" s="1" customFormat="1" x14ac:dyDescent="0.2">
      <c r="A39" s="34"/>
      <c r="B39" s="20"/>
      <c r="C39" s="20"/>
      <c r="D39" s="20"/>
      <c r="E39" s="20"/>
      <c r="F39" s="93" t="s">
        <v>51</v>
      </c>
      <c r="G39" s="94"/>
      <c r="H39" s="93" t="s">
        <v>51</v>
      </c>
      <c r="I39" s="95" t="s">
        <v>225</v>
      </c>
      <c r="J39" s="73"/>
      <c r="K39" s="34"/>
      <c r="L39" s="73"/>
      <c r="M39" s="35"/>
      <c r="N39" s="80"/>
      <c r="O39" s="73"/>
    </row>
    <row r="40" spans="1:15" s="1" customFormat="1" x14ac:dyDescent="0.2">
      <c r="A40" s="81"/>
      <c r="B40" s="82"/>
      <c r="C40" s="82"/>
      <c r="D40" s="82"/>
      <c r="E40" s="82"/>
      <c r="F40" s="93" t="s">
        <v>15</v>
      </c>
      <c r="G40" s="94" t="s">
        <v>17</v>
      </c>
      <c r="H40" s="93" t="s">
        <v>16</v>
      </c>
      <c r="I40" s="95" t="s">
        <v>224</v>
      </c>
      <c r="J40" s="73"/>
      <c r="K40" s="81"/>
      <c r="L40" s="96"/>
      <c r="M40" s="84"/>
      <c r="N40" s="80"/>
      <c r="O40" s="73"/>
    </row>
    <row r="41" spans="1:15" s="1" customFormat="1" x14ac:dyDescent="0.2">
      <c r="A41" s="97"/>
      <c r="B41" s="98" t="s">
        <v>36</v>
      </c>
      <c r="C41" s="99"/>
      <c r="D41" s="99"/>
      <c r="E41" s="99"/>
      <c r="F41" s="100"/>
      <c r="G41" s="101"/>
      <c r="H41" s="100"/>
      <c r="I41" s="102"/>
      <c r="J41" s="73"/>
      <c r="K41" s="103" t="s">
        <v>139</v>
      </c>
      <c r="L41" s="104"/>
      <c r="M41" s="105">
        <v>80772172.659999982</v>
      </c>
      <c r="N41" s="80"/>
      <c r="O41" s="73"/>
    </row>
    <row r="42" spans="1:15" s="1" customFormat="1" x14ac:dyDescent="0.2">
      <c r="A42" s="34"/>
      <c r="B42" s="20" t="s">
        <v>37</v>
      </c>
      <c r="C42" s="20"/>
      <c r="D42" s="20"/>
      <c r="E42" s="20"/>
      <c r="F42" s="106">
        <v>80772172.659999996</v>
      </c>
      <c r="G42" s="107">
        <v>-3033772.4899999946</v>
      </c>
      <c r="H42" s="106">
        <v>77738400.170000002</v>
      </c>
      <c r="I42" s="108">
        <v>77738400.170000002</v>
      </c>
      <c r="J42" s="73"/>
      <c r="K42" s="109" t="s">
        <v>140</v>
      </c>
      <c r="L42" s="110"/>
      <c r="M42" s="105">
        <v>143210.12</v>
      </c>
      <c r="N42" s="80"/>
      <c r="O42" s="73"/>
    </row>
    <row r="43" spans="1:15" s="1" customFormat="1" x14ac:dyDescent="0.2">
      <c r="A43" s="34"/>
      <c r="B43" s="20" t="s">
        <v>100</v>
      </c>
      <c r="C43" s="20"/>
      <c r="D43" s="20"/>
      <c r="E43" s="20"/>
      <c r="F43" s="106">
        <v>-133686.70000000001</v>
      </c>
      <c r="G43" s="107">
        <v>0</v>
      </c>
      <c r="H43" s="106">
        <v>-133686.70000000001</v>
      </c>
      <c r="I43" s="108">
        <v>-133686.70000000001</v>
      </c>
      <c r="J43" s="73"/>
      <c r="K43" s="109" t="s">
        <v>82</v>
      </c>
      <c r="L43" s="110"/>
      <c r="M43" s="105">
        <v>-715550.37</v>
      </c>
      <c r="N43" s="80"/>
      <c r="O43" s="73"/>
    </row>
    <row r="44" spans="1:15" s="1" customFormat="1" x14ac:dyDescent="0.2">
      <c r="A44" s="34"/>
      <c r="B44" s="20" t="s">
        <v>103</v>
      </c>
      <c r="C44" s="20"/>
      <c r="D44" s="20"/>
      <c r="E44" s="20"/>
      <c r="F44" s="106">
        <v>4591128.84</v>
      </c>
      <c r="G44" s="107">
        <v>-184193.79999999981</v>
      </c>
      <c r="H44" s="106">
        <v>4406935.04</v>
      </c>
      <c r="I44" s="108">
        <v>4406935.04</v>
      </c>
      <c r="J44" s="73"/>
      <c r="K44" s="109" t="s">
        <v>142</v>
      </c>
      <c r="L44" s="110"/>
      <c r="M44" s="105">
        <v>-307689.61</v>
      </c>
      <c r="N44" s="80"/>
      <c r="O44" s="73"/>
    </row>
    <row r="45" spans="1:15" s="1" customFormat="1" x14ac:dyDescent="0.2">
      <c r="A45" s="34"/>
      <c r="B45" s="20" t="s">
        <v>43</v>
      </c>
      <c r="C45" s="20"/>
      <c r="D45" s="20"/>
      <c r="E45" s="20"/>
      <c r="F45" s="106">
        <v>0</v>
      </c>
      <c r="G45" s="107">
        <v>0</v>
      </c>
      <c r="H45" s="106">
        <v>0</v>
      </c>
      <c r="I45" s="108">
        <v>0</v>
      </c>
      <c r="J45" s="73"/>
      <c r="K45" s="109" t="s">
        <v>141</v>
      </c>
      <c r="L45" s="110"/>
      <c r="M45" s="105">
        <v>-2155058.0500000003</v>
      </c>
      <c r="N45" s="80"/>
      <c r="O45" s="73"/>
    </row>
    <row r="46" spans="1:15" s="1" customFormat="1" x14ac:dyDescent="0.2">
      <c r="A46" s="34"/>
      <c r="B46" s="20" t="s">
        <v>44</v>
      </c>
      <c r="C46" s="20"/>
      <c r="D46" s="20"/>
      <c r="E46" s="20"/>
      <c r="F46" s="106">
        <v>195212.35</v>
      </c>
      <c r="G46" s="107">
        <v>186584.95999999999</v>
      </c>
      <c r="H46" s="106">
        <v>381797.31</v>
      </c>
      <c r="I46" s="108">
        <v>381797.31</v>
      </c>
      <c r="J46" s="73"/>
      <c r="K46" s="109" t="s">
        <v>167</v>
      </c>
      <c r="L46" s="110"/>
      <c r="M46" s="105">
        <v>0</v>
      </c>
      <c r="N46" s="80"/>
      <c r="O46" s="73"/>
    </row>
    <row r="47" spans="1:15" s="1" customFormat="1" x14ac:dyDescent="0.2">
      <c r="A47" s="34"/>
      <c r="B47" s="22" t="s">
        <v>242</v>
      </c>
      <c r="C47" s="20"/>
      <c r="D47" s="20"/>
      <c r="E47" s="20"/>
      <c r="F47" s="106">
        <v>341855.84</v>
      </c>
      <c r="G47" s="107">
        <v>184971.47999999992</v>
      </c>
      <c r="H47" s="106">
        <v>526827.31999999995</v>
      </c>
      <c r="I47" s="108">
        <v>526827.31999999995</v>
      </c>
      <c r="J47" s="73"/>
      <c r="K47" s="111" t="s">
        <v>226</v>
      </c>
      <c r="L47" s="110"/>
      <c r="M47" s="105">
        <v>1340.01</v>
      </c>
      <c r="N47" s="80"/>
      <c r="O47" s="73"/>
    </row>
    <row r="48" spans="1:15" s="1" customFormat="1" x14ac:dyDescent="0.2">
      <c r="A48" s="34"/>
      <c r="B48" s="20" t="s">
        <v>45</v>
      </c>
      <c r="C48" s="20"/>
      <c r="D48" s="20"/>
      <c r="E48" s="20"/>
      <c r="F48" s="106">
        <v>5890602.04</v>
      </c>
      <c r="G48" s="107">
        <v>-1311012.2700000005</v>
      </c>
      <c r="H48" s="106">
        <v>4579589.7699999996</v>
      </c>
      <c r="I48" s="108">
        <v>1176782.9999999995</v>
      </c>
      <c r="J48" s="73"/>
      <c r="K48" s="109" t="s">
        <v>143</v>
      </c>
      <c r="L48" s="110"/>
      <c r="M48" s="105">
        <v>0</v>
      </c>
      <c r="N48" s="80"/>
      <c r="O48" s="73"/>
    </row>
    <row r="49" spans="1:15" s="1" customFormat="1" x14ac:dyDescent="0.2">
      <c r="A49" s="34"/>
      <c r="B49" s="20" t="s">
        <v>102</v>
      </c>
      <c r="C49" s="20"/>
      <c r="D49" s="20"/>
      <c r="E49" s="20"/>
      <c r="F49" s="106">
        <v>0</v>
      </c>
      <c r="G49" s="107">
        <v>0</v>
      </c>
      <c r="H49" s="106">
        <v>0</v>
      </c>
      <c r="I49" s="108">
        <v>0</v>
      </c>
      <c r="J49" s="73"/>
      <c r="K49" s="109" t="s">
        <v>144</v>
      </c>
      <c r="L49" s="110"/>
      <c r="M49" s="105">
        <v>0</v>
      </c>
      <c r="N49" s="80"/>
      <c r="O49" s="73"/>
    </row>
    <row r="50" spans="1:15" s="1" customFormat="1" x14ac:dyDescent="0.2">
      <c r="A50" s="34"/>
      <c r="B50" s="20" t="s">
        <v>101</v>
      </c>
      <c r="C50" s="20"/>
      <c r="D50" s="20"/>
      <c r="E50" s="20"/>
      <c r="F50" s="112">
        <v>0</v>
      </c>
      <c r="G50" s="113">
        <v>0</v>
      </c>
      <c r="H50" s="112">
        <v>0</v>
      </c>
      <c r="I50" s="114">
        <v>0</v>
      </c>
      <c r="J50" s="73"/>
      <c r="K50" s="109" t="s">
        <v>145</v>
      </c>
      <c r="L50" s="110"/>
      <c r="M50" s="105">
        <v>-5.009999999999998</v>
      </c>
      <c r="N50" s="80"/>
      <c r="O50" s="73"/>
    </row>
    <row r="51" spans="1:15" s="1" customFormat="1" x14ac:dyDescent="0.2">
      <c r="A51" s="34"/>
      <c r="B51" s="89" t="s">
        <v>24</v>
      </c>
      <c r="C51" s="20"/>
      <c r="D51" s="20"/>
      <c r="E51" s="20"/>
      <c r="F51" s="106">
        <v>91657285.030000001</v>
      </c>
      <c r="G51" s="107">
        <v>-4157422.1200000048</v>
      </c>
      <c r="H51" s="106">
        <v>87499862.909999996</v>
      </c>
      <c r="I51" s="108">
        <v>84097056.140000001</v>
      </c>
      <c r="J51" s="115"/>
      <c r="K51" s="116" t="s">
        <v>146</v>
      </c>
      <c r="L51" s="117"/>
      <c r="M51" s="118">
        <v>-19.579999999999984</v>
      </c>
      <c r="N51" s="73"/>
      <c r="O51" s="73"/>
    </row>
    <row r="52" spans="1:15" s="1" customFormat="1" x14ac:dyDescent="0.2">
      <c r="A52" s="34"/>
      <c r="B52" s="89"/>
      <c r="C52" s="20"/>
      <c r="D52" s="20"/>
      <c r="E52" s="20"/>
      <c r="F52" s="106"/>
      <c r="G52" s="107"/>
      <c r="H52" s="106"/>
      <c r="I52" s="108"/>
      <c r="J52" s="119"/>
      <c r="K52" s="103" t="s">
        <v>147</v>
      </c>
      <c r="L52" s="71"/>
      <c r="M52" s="120">
        <v>77738400.169999987</v>
      </c>
      <c r="N52" s="121"/>
      <c r="O52" s="73"/>
    </row>
    <row r="53" spans="1:15" s="1" customFormat="1" x14ac:dyDescent="0.2">
      <c r="A53" s="34"/>
      <c r="B53" s="89" t="s">
        <v>38</v>
      </c>
      <c r="C53" s="20"/>
      <c r="D53" s="20"/>
      <c r="E53" s="20"/>
      <c r="F53" s="106"/>
      <c r="G53" s="107"/>
      <c r="H53" s="106"/>
      <c r="I53" s="108"/>
      <c r="J53" s="119"/>
      <c r="K53" s="122"/>
      <c r="L53" s="123"/>
      <c r="M53" s="114"/>
      <c r="N53" s="73"/>
      <c r="O53" s="73"/>
    </row>
    <row r="54" spans="1:15" s="1" customFormat="1" x14ac:dyDescent="0.2">
      <c r="A54" s="34"/>
      <c r="B54" s="20" t="s">
        <v>39</v>
      </c>
      <c r="C54" s="20"/>
      <c r="D54" s="20"/>
      <c r="E54" s="20"/>
      <c r="F54" s="106">
        <v>45089838.490000002</v>
      </c>
      <c r="G54" s="107">
        <v>-4267106.9200000018</v>
      </c>
      <c r="H54" s="106">
        <v>40822731.57</v>
      </c>
      <c r="I54" s="108">
        <v>37862308.329999998</v>
      </c>
      <c r="J54" s="119"/>
      <c r="K54" s="70"/>
      <c r="L54" s="73"/>
      <c r="M54" s="108"/>
      <c r="N54" s="73"/>
      <c r="O54" s="73"/>
    </row>
    <row r="55" spans="1:15" s="1" customFormat="1" ht="13.5" thickBot="1" x14ac:dyDescent="0.25">
      <c r="A55" s="34"/>
      <c r="B55" s="20" t="s">
        <v>46</v>
      </c>
      <c r="C55" s="20"/>
      <c r="D55" s="20"/>
      <c r="E55" s="20"/>
      <c r="F55" s="106">
        <v>15391.92</v>
      </c>
      <c r="G55" s="107">
        <v>12450.179999999998</v>
      </c>
      <c r="H55" s="106">
        <v>27842.1</v>
      </c>
      <c r="I55" s="108">
        <v>0</v>
      </c>
      <c r="J55" s="119"/>
      <c r="K55" s="124"/>
      <c r="L55" s="78"/>
      <c r="M55" s="125"/>
      <c r="N55" s="73"/>
      <c r="O55" s="73"/>
    </row>
    <row r="56" spans="1:15" s="1" customFormat="1" x14ac:dyDescent="0.2">
      <c r="A56" s="34"/>
      <c r="B56" s="20" t="s">
        <v>47</v>
      </c>
      <c r="C56" s="20"/>
      <c r="D56" s="20"/>
      <c r="E56" s="20"/>
      <c r="F56" s="106">
        <v>15500000</v>
      </c>
      <c r="G56" s="107">
        <v>0</v>
      </c>
      <c r="H56" s="106">
        <v>15500000</v>
      </c>
      <c r="I56" s="108">
        <v>15500000</v>
      </c>
      <c r="J56" s="22"/>
      <c r="K56" s="80"/>
      <c r="L56" s="73"/>
      <c r="M56" s="73"/>
      <c r="N56" s="73"/>
      <c r="O56" s="73"/>
    </row>
    <row r="57" spans="1:15" s="1" customFormat="1" x14ac:dyDescent="0.2">
      <c r="A57" s="34"/>
      <c r="B57" s="20" t="s">
        <v>48</v>
      </c>
      <c r="C57" s="20"/>
      <c r="D57" s="20"/>
      <c r="E57" s="20"/>
      <c r="F57" s="106">
        <v>7271.65</v>
      </c>
      <c r="G57" s="107">
        <v>7260.84</v>
      </c>
      <c r="H57" s="106">
        <v>14532.49</v>
      </c>
      <c r="I57" s="108">
        <v>0</v>
      </c>
      <c r="J57" s="22"/>
      <c r="K57" s="80"/>
      <c r="L57" s="73"/>
      <c r="M57" s="73"/>
      <c r="N57" s="73"/>
      <c r="O57" s="73"/>
    </row>
    <row r="58" spans="1:15" s="1" customFormat="1" x14ac:dyDescent="0.2">
      <c r="A58" s="34"/>
      <c r="B58" s="20" t="s">
        <v>104</v>
      </c>
      <c r="C58" s="20"/>
      <c r="D58" s="20"/>
      <c r="E58" s="20"/>
      <c r="F58" s="106">
        <v>0</v>
      </c>
      <c r="G58" s="107">
        <v>0</v>
      </c>
      <c r="H58" s="106">
        <v>0</v>
      </c>
      <c r="I58" s="108">
        <v>0</v>
      </c>
      <c r="J58" s="22"/>
      <c r="K58" s="80"/>
      <c r="L58" s="73"/>
      <c r="M58" s="73"/>
      <c r="N58" s="73"/>
      <c r="O58" s="73"/>
    </row>
    <row r="59" spans="1:15" s="1" customFormat="1" x14ac:dyDescent="0.2">
      <c r="A59" s="34"/>
      <c r="B59" s="20" t="s">
        <v>105</v>
      </c>
      <c r="C59" s="20"/>
      <c r="D59" s="20"/>
      <c r="E59" s="20"/>
      <c r="F59" s="106">
        <v>0</v>
      </c>
      <c r="G59" s="107">
        <v>0</v>
      </c>
      <c r="H59" s="106">
        <v>0</v>
      </c>
      <c r="I59" s="108">
        <v>0</v>
      </c>
      <c r="J59" s="22"/>
      <c r="K59" s="80"/>
      <c r="L59" s="73"/>
      <c r="M59" s="73"/>
      <c r="N59" s="73"/>
      <c r="O59" s="73"/>
    </row>
    <row r="60" spans="1:15" s="1" customFormat="1" x14ac:dyDescent="0.2">
      <c r="A60" s="34"/>
      <c r="B60" s="20" t="s">
        <v>106</v>
      </c>
      <c r="C60" s="20"/>
      <c r="D60" s="20"/>
      <c r="E60" s="20"/>
      <c r="F60" s="106">
        <v>0</v>
      </c>
      <c r="G60" s="107">
        <v>0</v>
      </c>
      <c r="H60" s="106">
        <v>0</v>
      </c>
      <c r="I60" s="108">
        <v>0</v>
      </c>
      <c r="J60" s="22"/>
      <c r="K60" s="80"/>
      <c r="L60" s="73"/>
      <c r="M60" s="73"/>
      <c r="N60" s="73"/>
      <c r="O60" s="73"/>
    </row>
    <row r="61" spans="1:15" s="1" customFormat="1" x14ac:dyDescent="0.2">
      <c r="A61" s="34"/>
      <c r="B61" s="20" t="s">
        <v>107</v>
      </c>
      <c r="C61" s="20"/>
      <c r="D61" s="20"/>
      <c r="E61" s="20"/>
      <c r="F61" s="106">
        <v>0</v>
      </c>
      <c r="G61" s="107">
        <v>0</v>
      </c>
      <c r="H61" s="106">
        <v>0</v>
      </c>
      <c r="I61" s="108">
        <v>0</v>
      </c>
      <c r="J61" s="22"/>
      <c r="K61" s="80"/>
      <c r="L61" s="73"/>
      <c r="M61" s="73"/>
      <c r="N61" s="73"/>
      <c r="O61" s="73"/>
    </row>
    <row r="62" spans="1:15" s="1" customFormat="1" x14ac:dyDescent="0.2">
      <c r="A62" s="34"/>
      <c r="B62" s="20" t="s">
        <v>108</v>
      </c>
      <c r="C62" s="20"/>
      <c r="D62" s="20"/>
      <c r="E62" s="20"/>
      <c r="F62" s="112">
        <v>166119.12</v>
      </c>
      <c r="G62" s="113">
        <v>-4883.0299999999988</v>
      </c>
      <c r="H62" s="112">
        <v>161236.09</v>
      </c>
      <c r="I62" s="114">
        <v>161236.09</v>
      </c>
      <c r="J62" s="22"/>
      <c r="K62" s="80"/>
      <c r="L62" s="73"/>
      <c r="M62" s="73"/>
      <c r="N62" s="73"/>
      <c r="O62" s="73"/>
    </row>
    <row r="63" spans="1:15" s="1" customFormat="1" x14ac:dyDescent="0.2">
      <c r="A63" s="34"/>
      <c r="B63" s="89" t="s">
        <v>40</v>
      </c>
      <c r="C63" s="89"/>
      <c r="D63" s="89"/>
      <c r="E63" s="89"/>
      <c r="F63" s="106">
        <v>60778621.18</v>
      </c>
      <c r="G63" s="107">
        <v>-4252278.9299999923</v>
      </c>
      <c r="H63" s="126">
        <v>56526342.250000007</v>
      </c>
      <c r="I63" s="108">
        <v>53523544.420000002</v>
      </c>
      <c r="J63" s="115"/>
      <c r="K63" s="80"/>
      <c r="L63" s="73"/>
      <c r="M63" s="73"/>
      <c r="N63" s="73"/>
      <c r="O63" s="73"/>
    </row>
    <row r="64" spans="1:15" s="1" customFormat="1" x14ac:dyDescent="0.2">
      <c r="A64" s="34"/>
      <c r="B64" s="20"/>
      <c r="C64" s="20"/>
      <c r="D64" s="20"/>
      <c r="E64" s="20"/>
      <c r="F64" s="90"/>
      <c r="G64" s="127"/>
      <c r="H64" s="90"/>
      <c r="I64" s="128"/>
      <c r="J64" s="22"/>
      <c r="K64" s="80"/>
      <c r="L64" s="73"/>
      <c r="M64" s="73"/>
      <c r="N64" s="73"/>
      <c r="O64" s="73"/>
    </row>
    <row r="65" spans="1:15" s="1" customFormat="1" x14ac:dyDescent="0.2">
      <c r="A65" s="34"/>
      <c r="B65" s="20" t="s">
        <v>25</v>
      </c>
      <c r="C65" s="20"/>
      <c r="D65" s="20"/>
      <c r="E65" s="20"/>
      <c r="F65" s="129">
        <v>2.0350405240286631</v>
      </c>
      <c r="G65" s="130"/>
      <c r="H65" s="129">
        <v>2.1452220063767835</v>
      </c>
      <c r="I65" s="131">
        <v>2.2246594715214503</v>
      </c>
      <c r="J65" s="22"/>
      <c r="K65" s="80"/>
      <c r="L65" s="73"/>
      <c r="M65" s="73"/>
      <c r="N65" s="73"/>
      <c r="O65" s="73"/>
    </row>
    <row r="66" spans="1:15" s="1" customFormat="1" x14ac:dyDescent="0.2">
      <c r="A66" s="54"/>
      <c r="B66" s="55" t="s">
        <v>26</v>
      </c>
      <c r="C66" s="55"/>
      <c r="D66" s="55"/>
      <c r="E66" s="55"/>
      <c r="F66" s="129">
        <v>1.5143900781250805</v>
      </c>
      <c r="G66" s="132"/>
      <c r="H66" s="133">
        <v>1.5547482401832133</v>
      </c>
      <c r="I66" s="134">
        <v>1.5784688758047212</v>
      </c>
      <c r="J66" s="22"/>
      <c r="K66" s="80"/>
      <c r="L66" s="73"/>
      <c r="M66" s="73"/>
      <c r="N66" s="73"/>
      <c r="O66" s="73"/>
    </row>
    <row r="67" spans="1:15" s="1" customFormat="1" x14ac:dyDescent="0.2">
      <c r="A67" s="70" t="s">
        <v>12</v>
      </c>
      <c r="B67" s="71"/>
      <c r="C67" s="71"/>
      <c r="D67" s="71"/>
      <c r="E67" s="71"/>
      <c r="F67" s="71"/>
      <c r="G67" s="71"/>
      <c r="H67" s="73"/>
      <c r="I67" s="76"/>
      <c r="J67" s="80"/>
      <c r="K67" s="80"/>
      <c r="L67" s="73"/>
      <c r="M67" s="73"/>
      <c r="N67" s="73"/>
      <c r="O67" s="73"/>
    </row>
    <row r="68" spans="1:15" s="1" customFormat="1" ht="13.5" thickBot="1" x14ac:dyDescent="0.25">
      <c r="A68" s="77" t="s">
        <v>13</v>
      </c>
      <c r="B68" s="78"/>
      <c r="C68" s="78"/>
      <c r="D68" s="78"/>
      <c r="E68" s="78"/>
      <c r="F68" s="78"/>
      <c r="G68" s="78"/>
      <c r="H68" s="78"/>
      <c r="I68" s="79"/>
      <c r="J68" s="80"/>
      <c r="K68" s="80"/>
      <c r="L68" s="80"/>
      <c r="M68" s="80"/>
      <c r="N68" s="80"/>
      <c r="O68" s="73"/>
    </row>
    <row r="69" spans="1:15" ht="13.5" thickBo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80"/>
      <c r="K69" s="80"/>
      <c r="L69" s="80"/>
      <c r="M69" s="80"/>
      <c r="N69" s="80"/>
      <c r="O69" s="20"/>
    </row>
    <row r="70" spans="1:15" ht="15.75" x14ac:dyDescent="0.25">
      <c r="A70" s="30" t="s">
        <v>118</v>
      </c>
      <c r="B70" s="31"/>
      <c r="C70" s="32"/>
      <c r="D70" s="32"/>
      <c r="E70" s="32"/>
      <c r="F70" s="32"/>
      <c r="G70" s="32"/>
      <c r="H70" s="33"/>
      <c r="I70" s="20"/>
      <c r="J70" s="80"/>
      <c r="K70" s="80"/>
      <c r="L70" s="80"/>
      <c r="M70" s="80"/>
      <c r="N70" s="80"/>
      <c r="O70" s="20"/>
    </row>
    <row r="71" spans="1:15" x14ac:dyDescent="0.2">
      <c r="A71" s="34"/>
      <c r="B71" s="20"/>
      <c r="C71" s="20"/>
      <c r="D71" s="20"/>
      <c r="E71" s="20"/>
      <c r="F71" s="20"/>
      <c r="G71" s="20"/>
      <c r="H71" s="35"/>
      <c r="I71" s="20"/>
      <c r="J71" s="80"/>
      <c r="K71" s="80"/>
      <c r="L71" s="80"/>
      <c r="M71" s="80"/>
      <c r="N71" s="80"/>
      <c r="O71" s="20"/>
    </row>
    <row r="72" spans="1:15" s="2" customFormat="1" ht="12.75" customHeight="1" x14ac:dyDescent="0.2">
      <c r="A72" s="81"/>
      <c r="B72" s="82"/>
      <c r="C72" s="82"/>
      <c r="D72" s="82"/>
      <c r="E72" s="82"/>
      <c r="F72" s="82" t="s">
        <v>15</v>
      </c>
      <c r="G72" s="82" t="s">
        <v>17</v>
      </c>
      <c r="H72" s="84" t="s">
        <v>16</v>
      </c>
      <c r="I72" s="20"/>
      <c r="J72" s="80"/>
      <c r="K72" s="80"/>
      <c r="L72" s="80"/>
      <c r="M72" s="80"/>
      <c r="N72" s="80"/>
      <c r="O72" s="20"/>
    </row>
    <row r="73" spans="1:15" x14ac:dyDescent="0.2">
      <c r="A73" s="97"/>
      <c r="B73" s="99" t="s">
        <v>14</v>
      </c>
      <c r="C73" s="99"/>
      <c r="D73" s="99"/>
      <c r="E73" s="99"/>
      <c r="F73" s="85">
        <v>80772172.659999996</v>
      </c>
      <c r="G73" s="85">
        <v>-3033772.4899999946</v>
      </c>
      <c r="H73" s="135">
        <v>77738400.170000002</v>
      </c>
      <c r="I73" s="136"/>
      <c r="J73" s="80"/>
      <c r="K73" s="80"/>
      <c r="L73" s="80"/>
      <c r="M73" s="80"/>
      <c r="N73" s="80"/>
      <c r="O73" s="20"/>
    </row>
    <row r="74" spans="1:15" x14ac:dyDescent="0.2">
      <c r="A74" s="34"/>
      <c r="B74" s="20" t="s">
        <v>18</v>
      </c>
      <c r="C74" s="20"/>
      <c r="D74" s="20"/>
      <c r="E74" s="20"/>
      <c r="F74" s="17">
        <v>4591128.84</v>
      </c>
      <c r="G74" s="17">
        <v>-184193.79999999981</v>
      </c>
      <c r="H74" s="137">
        <v>4406935.04</v>
      </c>
      <c r="I74" s="20"/>
      <c r="J74" s="80"/>
      <c r="K74" s="80"/>
      <c r="L74" s="80"/>
      <c r="M74" s="80"/>
      <c r="N74" s="80"/>
      <c r="O74" s="20"/>
    </row>
    <row r="75" spans="1:15" x14ac:dyDescent="0.2">
      <c r="A75" s="34"/>
      <c r="B75" s="20"/>
      <c r="C75" s="20"/>
      <c r="D75" s="20"/>
      <c r="E75" s="20"/>
      <c r="F75" s="17"/>
      <c r="G75" s="17"/>
      <c r="H75" s="137"/>
      <c r="I75" s="20"/>
      <c r="J75" s="80"/>
      <c r="K75" s="80"/>
      <c r="L75" s="80"/>
      <c r="M75" s="80"/>
      <c r="N75" s="80"/>
      <c r="O75" s="20"/>
    </row>
    <row r="76" spans="1:15" x14ac:dyDescent="0.2">
      <c r="A76" s="34"/>
      <c r="B76" s="89" t="s">
        <v>19</v>
      </c>
      <c r="C76" s="89"/>
      <c r="D76" s="89"/>
      <c r="E76" s="89"/>
      <c r="F76" s="17">
        <v>85363301.5</v>
      </c>
      <c r="G76" s="17">
        <v>-3217966.2899999917</v>
      </c>
      <c r="H76" s="137">
        <v>82145335.210000008</v>
      </c>
      <c r="I76" s="20"/>
      <c r="J76" s="80"/>
      <c r="K76" s="80"/>
      <c r="L76" s="80"/>
      <c r="M76" s="80"/>
      <c r="N76" s="80"/>
      <c r="O76" s="20"/>
    </row>
    <row r="77" spans="1:15" x14ac:dyDescent="0.2">
      <c r="A77" s="34"/>
      <c r="B77" s="20"/>
      <c r="C77" s="20"/>
      <c r="D77" s="20"/>
      <c r="E77" s="20"/>
      <c r="F77" s="17"/>
      <c r="G77" s="17"/>
      <c r="H77" s="137"/>
      <c r="I77" s="20"/>
      <c r="J77" s="80"/>
      <c r="K77" s="80"/>
      <c r="L77" s="80"/>
      <c r="M77" s="80"/>
      <c r="N77" s="80"/>
      <c r="O77" s="20"/>
    </row>
    <row r="78" spans="1:15" x14ac:dyDescent="0.2">
      <c r="A78" s="34"/>
      <c r="B78" s="20" t="s">
        <v>21</v>
      </c>
      <c r="C78" s="20"/>
      <c r="D78" s="20"/>
      <c r="E78" s="20"/>
      <c r="F78" s="138">
        <v>5.2704740179616211E-2</v>
      </c>
      <c r="G78" s="138"/>
      <c r="H78" s="139">
        <v>5.2610000000000004E-2</v>
      </c>
      <c r="I78" s="20"/>
      <c r="J78" s="80"/>
      <c r="K78" s="80"/>
      <c r="L78" s="80"/>
      <c r="M78" s="80"/>
      <c r="N78" s="80"/>
      <c r="O78" s="20"/>
    </row>
    <row r="79" spans="1:15" ht="12" customHeight="1" x14ac:dyDescent="0.2">
      <c r="A79" s="34"/>
      <c r="B79" s="20" t="s">
        <v>164</v>
      </c>
      <c r="C79" s="20"/>
      <c r="D79" s="20"/>
      <c r="E79" s="20"/>
      <c r="F79" s="140">
        <v>172.96279677210308</v>
      </c>
      <c r="G79" s="140"/>
      <c r="H79" s="141">
        <v>171</v>
      </c>
      <c r="I79" s="20"/>
      <c r="J79" s="80"/>
      <c r="K79" s="80"/>
      <c r="L79" s="80"/>
      <c r="M79" s="80"/>
      <c r="N79" s="80"/>
      <c r="O79" s="20"/>
    </row>
    <row r="80" spans="1:15" x14ac:dyDescent="0.2">
      <c r="A80" s="34"/>
      <c r="B80" s="20" t="s">
        <v>22</v>
      </c>
      <c r="C80" s="20"/>
      <c r="D80" s="20"/>
      <c r="E80" s="20"/>
      <c r="F80" s="142">
        <v>8749</v>
      </c>
      <c r="G80" s="142">
        <v>-438</v>
      </c>
      <c r="H80" s="143">
        <v>8311</v>
      </c>
      <c r="I80" s="20"/>
      <c r="J80" s="80"/>
      <c r="K80" s="80"/>
      <c r="L80" s="80"/>
      <c r="M80" s="80"/>
      <c r="N80" s="80"/>
      <c r="O80" s="20"/>
    </row>
    <row r="81" spans="1:15" x14ac:dyDescent="0.2">
      <c r="A81" s="34"/>
      <c r="B81" s="20" t="s">
        <v>23</v>
      </c>
      <c r="C81" s="20"/>
      <c r="D81" s="20"/>
      <c r="E81" s="20"/>
      <c r="F81" s="142">
        <v>4117</v>
      </c>
      <c r="G81" s="142">
        <v>-156</v>
      </c>
      <c r="H81" s="143">
        <v>3961</v>
      </c>
      <c r="I81" s="20"/>
      <c r="J81" s="80"/>
      <c r="K81" s="80"/>
      <c r="L81" s="80"/>
      <c r="M81" s="80"/>
      <c r="N81" s="80"/>
      <c r="O81" s="20"/>
    </row>
    <row r="82" spans="1:15" x14ac:dyDescent="0.2">
      <c r="A82" s="54"/>
      <c r="B82" s="55" t="s">
        <v>42</v>
      </c>
      <c r="C82" s="55"/>
      <c r="D82" s="55"/>
      <c r="E82" s="55"/>
      <c r="F82" s="144">
        <v>20734.345761476805</v>
      </c>
      <c r="G82" s="144">
        <v>4.1887525348101917</v>
      </c>
      <c r="H82" s="145">
        <v>20738.534514011615</v>
      </c>
      <c r="I82" s="20"/>
      <c r="J82" s="80"/>
      <c r="K82" s="80"/>
      <c r="L82" s="80"/>
      <c r="M82" s="80"/>
      <c r="N82" s="80"/>
      <c r="O82" s="20"/>
    </row>
    <row r="83" spans="1:15" x14ac:dyDescent="0.2">
      <c r="A83" s="34"/>
      <c r="B83" s="20"/>
      <c r="C83" s="20"/>
      <c r="D83" s="20"/>
      <c r="E83" s="20"/>
      <c r="F83" s="20"/>
      <c r="G83" s="20"/>
      <c r="H83" s="35"/>
      <c r="I83" s="20"/>
      <c r="J83" s="80"/>
      <c r="K83" s="80"/>
      <c r="L83" s="80"/>
      <c r="M83" s="80"/>
      <c r="N83" s="80"/>
      <c r="O83" s="20"/>
    </row>
    <row r="84" spans="1:15" x14ac:dyDescent="0.2">
      <c r="A84" s="54"/>
      <c r="B84" s="20"/>
      <c r="C84" s="20"/>
      <c r="D84" s="20"/>
      <c r="E84" s="20"/>
      <c r="F84" s="20"/>
      <c r="G84" s="20"/>
      <c r="H84" s="35"/>
      <c r="I84" s="20"/>
      <c r="J84" s="80"/>
      <c r="K84" s="80"/>
      <c r="L84" s="80"/>
      <c r="M84" s="80"/>
      <c r="N84" s="80"/>
      <c r="O84" s="20"/>
    </row>
    <row r="85" spans="1:15" s="1" customFormat="1" x14ac:dyDescent="0.2">
      <c r="A85" s="70" t="s">
        <v>12</v>
      </c>
      <c r="B85" s="71"/>
      <c r="C85" s="71"/>
      <c r="D85" s="71"/>
      <c r="E85" s="71"/>
      <c r="F85" s="71"/>
      <c r="G85" s="71"/>
      <c r="H85" s="76"/>
      <c r="I85" s="73"/>
      <c r="J85" s="80"/>
      <c r="K85" s="80"/>
      <c r="L85" s="80"/>
      <c r="M85" s="80"/>
      <c r="N85" s="80"/>
      <c r="O85" s="73"/>
    </row>
    <row r="86" spans="1:15" s="1" customFormat="1" ht="13.5" thickBot="1" x14ac:dyDescent="0.25">
      <c r="A86" s="77" t="s">
        <v>13</v>
      </c>
      <c r="B86" s="78"/>
      <c r="C86" s="78"/>
      <c r="D86" s="78"/>
      <c r="E86" s="78"/>
      <c r="F86" s="78"/>
      <c r="G86" s="78"/>
      <c r="H86" s="79"/>
      <c r="I86" s="73"/>
      <c r="J86" s="80"/>
      <c r="K86" s="80"/>
      <c r="L86" s="80"/>
      <c r="M86" s="80"/>
      <c r="N86" s="80"/>
      <c r="O86" s="73"/>
    </row>
    <row r="87" spans="1:15" s="1" customFormat="1" ht="12" thickBot="1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146"/>
      <c r="K87" s="146"/>
      <c r="L87" s="146"/>
      <c r="M87" s="146"/>
      <c r="N87" s="146"/>
      <c r="O87" s="73"/>
    </row>
    <row r="88" spans="1:15" s="1" customFormat="1" ht="15.75" x14ac:dyDescent="0.25">
      <c r="A88" s="73"/>
      <c r="B88" s="30" t="s">
        <v>120</v>
      </c>
      <c r="C88" s="32"/>
      <c r="D88" s="32"/>
      <c r="E88" s="32"/>
      <c r="F88" s="33"/>
      <c r="G88" s="73"/>
      <c r="H88" s="30" t="s">
        <v>128</v>
      </c>
      <c r="I88" s="147"/>
      <c r="J88" s="147"/>
      <c r="K88" s="147"/>
      <c r="L88" s="148"/>
      <c r="M88" s="146"/>
      <c r="N88" s="146"/>
      <c r="O88" s="73"/>
    </row>
    <row r="89" spans="1:15" s="1" customFormat="1" x14ac:dyDescent="0.2">
      <c r="A89" s="73"/>
      <c r="B89" s="54"/>
      <c r="C89" s="55"/>
      <c r="D89" s="55"/>
      <c r="E89" s="20"/>
      <c r="F89" s="35"/>
      <c r="G89" s="73"/>
      <c r="H89" s="149"/>
      <c r="I89" s="123"/>
      <c r="J89" s="123"/>
      <c r="K89" s="123"/>
      <c r="L89" s="150"/>
      <c r="M89" s="146"/>
      <c r="N89" s="146"/>
      <c r="O89" s="73"/>
    </row>
    <row r="90" spans="1:15" s="1" customFormat="1" x14ac:dyDescent="0.2">
      <c r="A90" s="73"/>
      <c r="B90" s="151"/>
      <c r="C90" s="152"/>
      <c r="D90" s="153"/>
      <c r="E90" s="302" t="s">
        <v>131</v>
      </c>
      <c r="F90" s="303"/>
      <c r="G90" s="73"/>
      <c r="H90" s="154"/>
      <c r="I90" s="155"/>
      <c r="J90" s="155"/>
      <c r="K90" s="155"/>
      <c r="L90" s="156">
        <v>45412</v>
      </c>
      <c r="M90" s="146"/>
      <c r="N90" s="146"/>
      <c r="O90" s="73"/>
    </row>
    <row r="91" spans="1:15" s="1" customFormat="1" x14ac:dyDescent="0.2">
      <c r="A91" s="73"/>
      <c r="B91" s="157" t="s">
        <v>132</v>
      </c>
      <c r="C91" s="158" t="s">
        <v>109</v>
      </c>
      <c r="D91" s="159" t="s">
        <v>97</v>
      </c>
      <c r="E91" s="304" t="s">
        <v>133</v>
      </c>
      <c r="F91" s="305"/>
      <c r="G91" s="73"/>
      <c r="H91" s="160"/>
      <c r="I91" s="73"/>
      <c r="J91" s="73"/>
      <c r="K91" s="73"/>
      <c r="L91" s="161"/>
      <c r="M91" s="146"/>
      <c r="N91" s="146"/>
      <c r="O91" s="73"/>
    </row>
    <row r="92" spans="1:15" s="1" customFormat="1" x14ac:dyDescent="0.2">
      <c r="A92" s="73"/>
      <c r="B92" s="34" t="s">
        <v>98</v>
      </c>
      <c r="C92" s="162">
        <v>23390</v>
      </c>
      <c r="D92" s="163">
        <v>3.0088090247355553E-4</v>
      </c>
      <c r="E92" s="164">
        <v>11.95</v>
      </c>
      <c r="F92" s="165" t="s">
        <v>134</v>
      </c>
      <c r="G92" s="73"/>
      <c r="H92" s="166" t="s">
        <v>83</v>
      </c>
      <c r="I92" s="80"/>
      <c r="J92" s="80"/>
      <c r="K92" s="80"/>
      <c r="L92" s="167">
        <v>5.009999999999998</v>
      </c>
      <c r="M92" s="146"/>
      <c r="N92" s="146"/>
      <c r="O92" s="73"/>
    </row>
    <row r="93" spans="1:15" s="1" customFormat="1" x14ac:dyDescent="0.2">
      <c r="A93" s="73"/>
      <c r="B93" s="169" t="s">
        <v>99</v>
      </c>
      <c r="C93" s="162">
        <v>0</v>
      </c>
      <c r="D93" s="170">
        <v>0</v>
      </c>
      <c r="E93" s="171">
        <v>0</v>
      </c>
      <c r="F93" s="172" t="s">
        <v>134</v>
      </c>
      <c r="G93" s="73"/>
      <c r="H93" s="166" t="s">
        <v>84</v>
      </c>
      <c r="I93" s="80"/>
      <c r="J93" s="80"/>
      <c r="K93" s="80"/>
      <c r="L93" s="173">
        <v>118531926.01000001</v>
      </c>
      <c r="M93" s="146"/>
      <c r="N93" s="146"/>
      <c r="O93" s="73"/>
    </row>
    <row r="94" spans="1:15" s="1" customFormat="1" x14ac:dyDescent="0.2">
      <c r="A94" s="73"/>
      <c r="B94" s="34" t="s">
        <v>135</v>
      </c>
      <c r="C94" s="174">
        <v>23390</v>
      </c>
      <c r="D94" s="175">
        <v>3.0088090247355553E-4</v>
      </c>
      <c r="E94" s="176"/>
      <c r="F94" s="165"/>
      <c r="G94" s="73"/>
      <c r="H94" s="177" t="s">
        <v>217</v>
      </c>
      <c r="I94" s="80"/>
      <c r="J94" s="80"/>
      <c r="K94" s="80"/>
      <c r="L94" s="173">
        <v>181519.53</v>
      </c>
      <c r="M94" s="146"/>
      <c r="N94" s="146"/>
      <c r="O94" s="73"/>
    </row>
    <row r="95" spans="1:15" s="1" customFormat="1" x14ac:dyDescent="0.2">
      <c r="A95" s="73"/>
      <c r="B95" s="97"/>
      <c r="C95" s="100"/>
      <c r="D95" s="178"/>
      <c r="E95" s="302" t="s">
        <v>131</v>
      </c>
      <c r="F95" s="306"/>
      <c r="G95" s="73"/>
      <c r="H95" s="177" t="s">
        <v>212</v>
      </c>
      <c r="I95" s="73"/>
      <c r="J95" s="73"/>
      <c r="K95" s="73"/>
      <c r="L95" s="173">
        <v>689109286.74000013</v>
      </c>
      <c r="M95" s="146"/>
      <c r="N95" s="146"/>
      <c r="O95" s="73"/>
    </row>
    <row r="96" spans="1:15" s="1" customFormat="1" x14ac:dyDescent="0.2">
      <c r="A96" s="73"/>
      <c r="B96" s="157" t="s">
        <v>132</v>
      </c>
      <c r="C96" s="158" t="s">
        <v>109</v>
      </c>
      <c r="D96" s="159" t="s">
        <v>97</v>
      </c>
      <c r="E96" s="298" t="s">
        <v>253</v>
      </c>
      <c r="F96" s="299"/>
      <c r="G96" s="73"/>
      <c r="H96" s="180" t="s">
        <v>213</v>
      </c>
      <c r="I96" s="80"/>
      <c r="J96" s="80"/>
      <c r="K96" s="80"/>
      <c r="L96" s="181">
        <v>0.17227085431050126</v>
      </c>
      <c r="M96" s="146"/>
      <c r="N96" s="146"/>
      <c r="O96" s="73"/>
    </row>
    <row r="97" spans="1:15" s="1" customFormat="1" x14ac:dyDescent="0.2">
      <c r="A97" s="73"/>
      <c r="B97" s="109" t="s">
        <v>129</v>
      </c>
      <c r="C97" s="162">
        <v>69556064.919999987</v>
      </c>
      <c r="D97" s="163">
        <v>0.89474525804355765</v>
      </c>
      <c r="E97" s="182">
        <v>168</v>
      </c>
      <c r="F97" s="183" t="s">
        <v>134</v>
      </c>
      <c r="G97" s="73"/>
      <c r="H97" s="166" t="s">
        <v>77</v>
      </c>
      <c r="I97" s="80"/>
      <c r="J97" s="80"/>
      <c r="K97" s="80"/>
      <c r="L97" s="184"/>
      <c r="M97" s="146"/>
      <c r="N97" s="146"/>
      <c r="O97" s="73"/>
    </row>
    <row r="98" spans="1:15" s="1" customFormat="1" x14ac:dyDescent="0.2">
      <c r="A98" s="73"/>
      <c r="B98" s="109" t="s">
        <v>110</v>
      </c>
      <c r="C98" s="162">
        <v>0</v>
      </c>
      <c r="D98" s="185">
        <v>0</v>
      </c>
      <c r="E98" s="186">
        <v>0</v>
      </c>
      <c r="F98" s="187" t="s">
        <v>134</v>
      </c>
      <c r="G98" s="73"/>
      <c r="H98" s="166" t="s">
        <v>78</v>
      </c>
      <c r="I98" s="80"/>
      <c r="J98" s="80"/>
      <c r="K98" s="80"/>
      <c r="L98" s="167">
        <v>116271172</v>
      </c>
      <c r="M98" s="146"/>
      <c r="N98" s="146"/>
      <c r="O98" s="73"/>
    </row>
    <row r="99" spans="1:15" s="1" customFormat="1" x14ac:dyDescent="0.2">
      <c r="A99" s="73"/>
      <c r="B99" s="109" t="s">
        <v>130</v>
      </c>
      <c r="C99" s="162">
        <v>5624281.3399999999</v>
      </c>
      <c r="D99" s="185">
        <v>7.2348817671841745E-2</v>
      </c>
      <c r="E99" s="186">
        <v>191</v>
      </c>
      <c r="F99" s="187" t="s">
        <v>134</v>
      </c>
      <c r="G99" s="73"/>
      <c r="H99" s="166" t="s">
        <v>79</v>
      </c>
      <c r="I99" s="80"/>
      <c r="J99" s="80"/>
      <c r="K99" s="80"/>
      <c r="L99" s="173">
        <v>12872</v>
      </c>
      <c r="M99" s="146"/>
      <c r="N99" s="146"/>
      <c r="O99" s="73"/>
    </row>
    <row r="100" spans="1:15" s="1" customFormat="1" x14ac:dyDescent="0.2">
      <c r="A100" s="73"/>
      <c r="B100" s="109" t="s">
        <v>29</v>
      </c>
      <c r="C100" s="162">
        <v>2353144.38</v>
      </c>
      <c r="D100" s="185">
        <v>3.0270038679135327E-2</v>
      </c>
      <c r="E100" s="186">
        <v>194</v>
      </c>
      <c r="F100" s="187" t="s">
        <v>134</v>
      </c>
      <c r="G100" s="73"/>
      <c r="H100" s="180" t="s">
        <v>214</v>
      </c>
      <c r="I100" s="80"/>
      <c r="J100" s="80"/>
      <c r="K100" s="80"/>
      <c r="L100" s="181">
        <v>0.9810356408972013</v>
      </c>
      <c r="M100" s="146"/>
      <c r="N100" s="146"/>
      <c r="O100" s="73"/>
    </row>
    <row r="101" spans="1:15" s="1" customFormat="1" x14ac:dyDescent="0.2">
      <c r="A101" s="73"/>
      <c r="B101" s="116" t="s">
        <v>111</v>
      </c>
      <c r="C101" s="162">
        <v>181519.53</v>
      </c>
      <c r="D101" s="170">
        <v>2.3350047029916904E-3</v>
      </c>
      <c r="E101" s="188">
        <v>0</v>
      </c>
      <c r="F101" s="189" t="s">
        <v>134</v>
      </c>
      <c r="G101" s="73"/>
      <c r="H101" s="34" t="s">
        <v>80</v>
      </c>
      <c r="I101" s="80"/>
      <c r="J101" s="80"/>
      <c r="K101" s="80"/>
      <c r="L101" s="173">
        <v>2429401.5400000066</v>
      </c>
      <c r="M101" s="146"/>
      <c r="N101" s="146"/>
      <c r="O101" s="73"/>
    </row>
    <row r="102" spans="1:15" s="1" customFormat="1" x14ac:dyDescent="0.2">
      <c r="A102" s="73"/>
      <c r="B102" s="190" t="s">
        <v>136</v>
      </c>
      <c r="C102" s="174">
        <v>77715010.169999987</v>
      </c>
      <c r="D102" s="175">
        <v>0.9996991190975264</v>
      </c>
      <c r="E102" s="20"/>
      <c r="F102" s="35"/>
      <c r="G102" s="73"/>
      <c r="H102" s="191" t="s">
        <v>215</v>
      </c>
      <c r="I102" s="192"/>
      <c r="J102" s="192"/>
      <c r="K102" s="192"/>
      <c r="L102" s="193">
        <v>3.5254227257520854E-3</v>
      </c>
      <c r="M102" s="146"/>
      <c r="N102" s="146"/>
      <c r="O102" s="73"/>
    </row>
    <row r="103" spans="1:15" s="1" customFormat="1" x14ac:dyDescent="0.2">
      <c r="A103" s="73"/>
      <c r="B103" s="194" t="s">
        <v>34</v>
      </c>
      <c r="C103" s="195">
        <v>77738400.169999987</v>
      </c>
      <c r="D103" s="196">
        <v>1</v>
      </c>
      <c r="E103" s="300"/>
      <c r="F103" s="301"/>
      <c r="G103" s="197"/>
      <c r="H103" s="198" t="s">
        <v>220</v>
      </c>
      <c r="I103" s="73"/>
      <c r="J103" s="73"/>
      <c r="K103" s="73"/>
      <c r="L103" s="161"/>
      <c r="M103" s="146"/>
      <c r="N103" s="146"/>
      <c r="O103" s="73"/>
    </row>
    <row r="104" spans="1:15" s="1" customFormat="1" ht="11.25" x14ac:dyDescent="0.2">
      <c r="A104" s="73"/>
      <c r="B104" s="199"/>
      <c r="C104" s="200"/>
      <c r="D104" s="200"/>
      <c r="E104" s="200"/>
      <c r="F104" s="201"/>
      <c r="G104" s="73"/>
      <c r="H104" s="198" t="s">
        <v>219</v>
      </c>
      <c r="I104" s="73"/>
      <c r="J104" s="73"/>
      <c r="K104" s="73"/>
      <c r="L104" s="161"/>
      <c r="M104" s="146"/>
      <c r="N104" s="146"/>
      <c r="O104" s="73"/>
    </row>
    <row r="105" spans="1:15" s="1" customFormat="1" x14ac:dyDescent="0.2">
      <c r="A105" s="73"/>
      <c r="B105" s="202" t="s">
        <v>12</v>
      </c>
      <c r="C105" s="203" t="s">
        <v>137</v>
      </c>
      <c r="D105" s="204"/>
      <c r="E105" s="204"/>
      <c r="F105" s="205"/>
      <c r="G105" s="73"/>
      <c r="H105" s="198" t="s">
        <v>218</v>
      </c>
      <c r="I105" s="73"/>
      <c r="J105" s="73"/>
      <c r="K105" s="73"/>
      <c r="L105" s="161"/>
      <c r="M105" s="146"/>
      <c r="N105" s="146"/>
      <c r="O105" s="73"/>
    </row>
    <row r="106" spans="1:15" s="1" customFormat="1" ht="13.5" thickBot="1" x14ac:dyDescent="0.25">
      <c r="A106" s="73"/>
      <c r="B106" s="206"/>
      <c r="C106" s="207"/>
      <c r="D106" s="207"/>
      <c r="E106" s="207"/>
      <c r="F106" s="208"/>
      <c r="G106" s="73"/>
      <c r="H106" s="209" t="s">
        <v>216</v>
      </c>
      <c r="I106" s="210"/>
      <c r="J106" s="211"/>
      <c r="K106" s="211"/>
      <c r="L106" s="212"/>
      <c r="M106" s="146"/>
      <c r="N106" s="146"/>
      <c r="O106" s="73"/>
    </row>
    <row r="107" spans="1:15" ht="13.5" thickBo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73"/>
      <c r="K107" s="73"/>
      <c r="L107" s="73"/>
      <c r="M107" s="73"/>
      <c r="N107" s="73"/>
      <c r="O107" s="20"/>
    </row>
    <row r="108" spans="1:15" ht="15.75" x14ac:dyDescent="0.25">
      <c r="A108" s="30" t="s">
        <v>123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3"/>
      <c r="L108" s="20"/>
      <c r="M108" s="20"/>
      <c r="N108" s="20"/>
      <c r="O108" s="80"/>
    </row>
    <row r="109" spans="1:15" ht="6.75" customHeight="1" x14ac:dyDescent="0.2">
      <c r="A109" s="34"/>
      <c r="B109" s="20"/>
      <c r="C109" s="20"/>
      <c r="D109" s="20"/>
      <c r="E109" s="20"/>
      <c r="F109" s="20"/>
      <c r="G109" s="20"/>
      <c r="H109" s="20"/>
      <c r="I109" s="20"/>
      <c r="J109" s="20"/>
      <c r="K109" s="35"/>
      <c r="L109" s="80"/>
      <c r="M109" s="80"/>
      <c r="N109" s="80"/>
      <c r="O109" s="80"/>
    </row>
    <row r="110" spans="1:15" s="2" customFormat="1" x14ac:dyDescent="0.2">
      <c r="A110" s="81"/>
      <c r="B110" s="82"/>
      <c r="C110" s="82"/>
      <c r="D110" s="82"/>
      <c r="E110" s="213"/>
      <c r="F110" s="307" t="s">
        <v>30</v>
      </c>
      <c r="G110" s="307"/>
      <c r="H110" s="285" t="s">
        <v>14</v>
      </c>
      <c r="I110" s="286"/>
      <c r="J110" s="285" t="s">
        <v>33</v>
      </c>
      <c r="K110" s="287"/>
      <c r="L110" s="80"/>
      <c r="M110" s="80"/>
      <c r="N110" s="80"/>
      <c r="O110" s="80"/>
    </row>
    <row r="111" spans="1:15" s="2" customFormat="1" x14ac:dyDescent="0.2">
      <c r="A111" s="81"/>
      <c r="B111" s="82"/>
      <c r="C111" s="82"/>
      <c r="D111" s="82"/>
      <c r="E111" s="213"/>
      <c r="F111" s="93" t="s">
        <v>31</v>
      </c>
      <c r="G111" s="93" t="s">
        <v>32</v>
      </c>
      <c r="H111" s="215" t="s">
        <v>31</v>
      </c>
      <c r="I111" s="216" t="s">
        <v>32</v>
      </c>
      <c r="J111" s="215" t="s">
        <v>31</v>
      </c>
      <c r="K111" s="217" t="s">
        <v>32</v>
      </c>
      <c r="L111" s="80"/>
      <c r="M111" s="80"/>
      <c r="N111" s="80"/>
      <c r="O111" s="80"/>
    </row>
    <row r="112" spans="1:15" x14ac:dyDescent="0.2">
      <c r="A112" s="34"/>
      <c r="B112" s="20" t="s">
        <v>115</v>
      </c>
      <c r="C112" s="20"/>
      <c r="D112" s="20"/>
      <c r="E112" s="20"/>
      <c r="F112" s="218">
        <v>7</v>
      </c>
      <c r="G112" s="218">
        <v>7</v>
      </c>
      <c r="H112" s="219">
        <v>23390</v>
      </c>
      <c r="I112" s="219">
        <v>23390</v>
      </c>
      <c r="J112" s="163">
        <v>2.8957992870214317E-4</v>
      </c>
      <c r="K112" s="220">
        <v>3.0088090247355553E-4</v>
      </c>
      <c r="L112" s="80"/>
      <c r="M112" s="80"/>
      <c r="N112" s="80"/>
      <c r="O112" s="80"/>
    </row>
    <row r="113" spans="1:15" x14ac:dyDescent="0.2">
      <c r="A113" s="34"/>
      <c r="B113" s="20" t="s">
        <v>116</v>
      </c>
      <c r="C113" s="20"/>
      <c r="D113" s="20"/>
      <c r="E113" s="20"/>
      <c r="F113" s="221">
        <v>7986</v>
      </c>
      <c r="G113" s="142">
        <v>7448</v>
      </c>
      <c r="H113" s="222">
        <v>73466507.350000009</v>
      </c>
      <c r="I113" s="222">
        <v>69556064.919999987</v>
      </c>
      <c r="J113" s="185">
        <v>0.90955220010297044</v>
      </c>
      <c r="K113" s="223">
        <v>0.89474525804355765</v>
      </c>
      <c r="L113" s="80"/>
      <c r="M113" s="80"/>
      <c r="N113" s="80"/>
      <c r="O113" s="80"/>
    </row>
    <row r="114" spans="1:15" x14ac:dyDescent="0.2">
      <c r="A114" s="34"/>
      <c r="B114" s="20" t="s">
        <v>110</v>
      </c>
      <c r="C114" s="20"/>
      <c r="D114" s="20"/>
      <c r="E114" s="20"/>
      <c r="F114" s="142">
        <v>0</v>
      </c>
      <c r="G114" s="142">
        <v>0</v>
      </c>
      <c r="H114" s="224">
        <v>0</v>
      </c>
      <c r="I114" s="224">
        <v>0</v>
      </c>
      <c r="J114" s="185">
        <v>0</v>
      </c>
      <c r="K114" s="223">
        <v>0</v>
      </c>
      <c r="L114" s="80"/>
      <c r="M114" s="80"/>
      <c r="N114" s="80"/>
      <c r="O114" s="80"/>
    </row>
    <row r="115" spans="1:15" x14ac:dyDescent="0.2">
      <c r="A115" s="34"/>
      <c r="B115" s="20" t="s">
        <v>114</v>
      </c>
      <c r="C115" s="20"/>
      <c r="D115" s="20"/>
      <c r="E115" s="20"/>
      <c r="F115" s="142">
        <v>0</v>
      </c>
      <c r="G115" s="142">
        <v>0</v>
      </c>
      <c r="H115" s="224">
        <v>0</v>
      </c>
      <c r="I115" s="224">
        <v>0</v>
      </c>
      <c r="J115" s="185">
        <v>0</v>
      </c>
      <c r="K115" s="223">
        <v>0</v>
      </c>
      <c r="L115" s="80"/>
      <c r="M115" s="80"/>
      <c r="N115" s="80"/>
      <c r="O115" s="80"/>
    </row>
    <row r="116" spans="1:15" x14ac:dyDescent="0.2">
      <c r="A116" s="34"/>
      <c r="B116" s="20" t="s">
        <v>117</v>
      </c>
      <c r="C116" s="20"/>
      <c r="D116" s="20"/>
      <c r="E116" s="20"/>
      <c r="F116" s="142">
        <v>401</v>
      </c>
      <c r="G116" s="142">
        <v>534</v>
      </c>
      <c r="H116" s="224">
        <v>4416096.8899999997</v>
      </c>
      <c r="I116" s="224">
        <v>5624281.3399999999</v>
      </c>
      <c r="J116" s="185">
        <v>5.4673493909703122E-2</v>
      </c>
      <c r="K116" s="223">
        <v>7.2348817671841745E-2</v>
      </c>
      <c r="L116" s="80"/>
      <c r="M116" s="80"/>
      <c r="N116" s="80"/>
      <c r="O116" s="80"/>
    </row>
    <row r="117" spans="1:15" x14ac:dyDescent="0.2">
      <c r="A117" s="34"/>
      <c r="B117" s="20" t="s">
        <v>29</v>
      </c>
      <c r="C117" s="20"/>
      <c r="D117" s="20"/>
      <c r="E117" s="20"/>
      <c r="F117" s="142">
        <v>352</v>
      </c>
      <c r="G117" s="142">
        <v>310</v>
      </c>
      <c r="H117" s="224">
        <v>2785522.79</v>
      </c>
      <c r="I117" s="224">
        <v>2353144.38</v>
      </c>
      <c r="J117" s="185">
        <v>3.4486168915194307E-2</v>
      </c>
      <c r="K117" s="223">
        <v>3.0270038679135327E-2</v>
      </c>
      <c r="L117" s="80"/>
      <c r="M117" s="80"/>
      <c r="N117" s="80"/>
      <c r="O117" s="80"/>
    </row>
    <row r="118" spans="1:15" x14ac:dyDescent="0.2">
      <c r="A118" s="34"/>
      <c r="B118" s="20" t="s">
        <v>111</v>
      </c>
      <c r="C118" s="20"/>
      <c r="D118" s="20"/>
      <c r="E118" s="20"/>
      <c r="F118" s="225">
        <v>3</v>
      </c>
      <c r="G118" s="225">
        <v>12</v>
      </c>
      <c r="H118" s="226">
        <v>80655.63</v>
      </c>
      <c r="I118" s="226">
        <v>181519.53</v>
      </c>
      <c r="J118" s="170">
        <v>9.9855714342994605E-4</v>
      </c>
      <c r="K118" s="227">
        <v>2.3350047029916904E-3</v>
      </c>
      <c r="L118" s="80"/>
      <c r="M118" s="80"/>
      <c r="N118" s="80"/>
      <c r="O118" s="80"/>
    </row>
    <row r="119" spans="1:15" x14ac:dyDescent="0.2">
      <c r="A119" s="54"/>
      <c r="B119" s="63" t="s">
        <v>34</v>
      </c>
      <c r="C119" s="55"/>
      <c r="D119" s="55"/>
      <c r="E119" s="228"/>
      <c r="F119" s="229">
        <v>8749</v>
      </c>
      <c r="G119" s="229">
        <v>8311</v>
      </c>
      <c r="H119" s="230">
        <v>80772172.660000011</v>
      </c>
      <c r="I119" s="230">
        <v>77738400.169999987</v>
      </c>
      <c r="J119" s="231">
        <v>1</v>
      </c>
      <c r="K119" s="232">
        <v>1</v>
      </c>
      <c r="L119" s="80"/>
      <c r="M119" s="80"/>
      <c r="N119" s="80"/>
      <c r="O119" s="80"/>
    </row>
    <row r="120" spans="1:15" s="1" customFormat="1" x14ac:dyDescent="0.2">
      <c r="A120" s="70" t="s">
        <v>12</v>
      </c>
      <c r="B120" s="71"/>
      <c r="C120" s="72"/>
      <c r="D120" s="71"/>
      <c r="E120" s="71"/>
      <c r="F120" s="71"/>
      <c r="G120" s="71"/>
      <c r="H120" s="71"/>
      <c r="I120" s="71"/>
      <c r="J120" s="233"/>
      <c r="K120" s="234"/>
      <c r="L120" s="80"/>
      <c r="M120" s="80"/>
      <c r="N120" s="80"/>
      <c r="O120" s="80"/>
    </row>
    <row r="121" spans="1:15" s="1" customFormat="1" ht="13.5" thickBot="1" x14ac:dyDescent="0.25">
      <c r="A121" s="77" t="s">
        <v>13</v>
      </c>
      <c r="B121" s="78"/>
      <c r="C121" s="235"/>
      <c r="D121" s="78"/>
      <c r="E121" s="78"/>
      <c r="F121" s="78"/>
      <c r="G121" s="78"/>
      <c r="H121" s="78"/>
      <c r="I121" s="78"/>
      <c r="J121" s="236"/>
      <c r="K121" s="237"/>
      <c r="L121" s="80"/>
      <c r="M121" s="80"/>
      <c r="N121" s="80"/>
      <c r="O121" s="80"/>
    </row>
    <row r="122" spans="1:15" ht="12.75" customHeight="1" thickBot="1" x14ac:dyDescent="0.25">
      <c r="A122" s="238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80"/>
      <c r="M122" s="80"/>
      <c r="N122" s="80"/>
      <c r="O122" s="20"/>
    </row>
    <row r="123" spans="1:15" ht="15.75" x14ac:dyDescent="0.25">
      <c r="A123" s="30" t="s">
        <v>124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3"/>
      <c r="L123" s="20"/>
      <c r="M123" s="20"/>
      <c r="N123" s="20"/>
      <c r="O123" s="80"/>
    </row>
    <row r="124" spans="1:15" ht="6.75" customHeight="1" x14ac:dyDescent="0.2">
      <c r="A124" s="34"/>
      <c r="B124" s="20"/>
      <c r="C124" s="20"/>
      <c r="D124" s="20"/>
      <c r="E124" s="20"/>
      <c r="F124" s="20"/>
      <c r="G124" s="20"/>
      <c r="H124" s="20"/>
      <c r="I124" s="20"/>
      <c r="J124" s="20"/>
      <c r="K124" s="35"/>
      <c r="L124" s="80"/>
      <c r="M124" s="80"/>
      <c r="N124" s="80"/>
      <c r="O124" s="80"/>
    </row>
    <row r="125" spans="1:15" s="2" customFormat="1" x14ac:dyDescent="0.2">
      <c r="A125" s="81"/>
      <c r="B125" s="82"/>
      <c r="C125" s="82"/>
      <c r="D125" s="82"/>
      <c r="E125" s="213"/>
      <c r="F125" s="307" t="s">
        <v>30</v>
      </c>
      <c r="G125" s="307"/>
      <c r="H125" s="285" t="s">
        <v>14</v>
      </c>
      <c r="I125" s="286"/>
      <c r="J125" s="285" t="s">
        <v>33</v>
      </c>
      <c r="K125" s="287"/>
      <c r="L125" s="80"/>
      <c r="M125" s="80"/>
      <c r="N125" s="80"/>
      <c r="O125" s="80"/>
    </row>
    <row r="126" spans="1:15" s="2" customFormat="1" x14ac:dyDescent="0.2">
      <c r="A126" s="81"/>
      <c r="B126" s="82"/>
      <c r="C126" s="82"/>
      <c r="D126" s="82"/>
      <c r="E126" s="213"/>
      <c r="F126" s="93" t="s">
        <v>31</v>
      </c>
      <c r="G126" s="93" t="s">
        <v>32</v>
      </c>
      <c r="H126" s="215" t="s">
        <v>31</v>
      </c>
      <c r="I126" s="216" t="s">
        <v>32</v>
      </c>
      <c r="J126" s="239" t="s">
        <v>31</v>
      </c>
      <c r="K126" s="240" t="s">
        <v>32</v>
      </c>
      <c r="L126" s="80"/>
      <c r="M126" s="80"/>
      <c r="N126" s="80"/>
      <c r="O126" s="80"/>
    </row>
    <row r="127" spans="1:15" x14ac:dyDescent="0.2">
      <c r="A127" s="34"/>
      <c r="B127" s="20" t="s">
        <v>27</v>
      </c>
      <c r="C127" s="20"/>
      <c r="D127" s="20"/>
      <c r="E127" s="20"/>
      <c r="F127" s="142">
        <v>7334</v>
      </c>
      <c r="G127" s="142">
        <v>6805</v>
      </c>
      <c r="H127" s="224">
        <v>66290280.18</v>
      </c>
      <c r="I127" s="162">
        <v>63194902.119999997</v>
      </c>
      <c r="J127" s="163">
        <v>0.90231974502596279</v>
      </c>
      <c r="K127" s="241">
        <v>0.90854625247537646</v>
      </c>
      <c r="L127" s="80"/>
      <c r="M127" s="80"/>
      <c r="N127" s="80"/>
      <c r="O127" s="80"/>
    </row>
    <row r="128" spans="1:15" x14ac:dyDescent="0.2">
      <c r="A128" s="34"/>
      <c r="B128" s="22" t="s">
        <v>243</v>
      </c>
      <c r="C128" s="20"/>
      <c r="D128" s="20"/>
      <c r="E128" s="20"/>
      <c r="F128" s="142">
        <v>267</v>
      </c>
      <c r="G128" s="142">
        <v>240</v>
      </c>
      <c r="H128" s="224">
        <v>2956897.21</v>
      </c>
      <c r="I128" s="162">
        <v>1862458.05</v>
      </c>
      <c r="J128" s="185">
        <v>4.0248234422158094E-2</v>
      </c>
      <c r="K128" s="243">
        <v>2.6776357347732489E-2</v>
      </c>
      <c r="L128" s="80"/>
      <c r="M128" s="80"/>
      <c r="N128" s="80"/>
      <c r="O128" s="80"/>
    </row>
    <row r="129" spans="1:15" x14ac:dyDescent="0.2">
      <c r="A129" s="34"/>
      <c r="B129" s="22" t="s">
        <v>244</v>
      </c>
      <c r="C129" s="20"/>
      <c r="D129" s="20"/>
      <c r="E129" s="20"/>
      <c r="F129" s="142">
        <v>127</v>
      </c>
      <c r="G129" s="142">
        <v>90</v>
      </c>
      <c r="H129" s="224">
        <v>1291101.57</v>
      </c>
      <c r="I129" s="162">
        <v>1093981.25</v>
      </c>
      <c r="J129" s="185">
        <v>1.7574015923325373E-2</v>
      </c>
      <c r="K129" s="243">
        <v>1.5728049757533637E-2</v>
      </c>
      <c r="L129" s="80"/>
      <c r="M129" s="80"/>
      <c r="N129" s="80"/>
      <c r="O129" s="80"/>
    </row>
    <row r="130" spans="1:15" x14ac:dyDescent="0.2">
      <c r="A130" s="34"/>
      <c r="B130" s="22" t="s">
        <v>245</v>
      </c>
      <c r="C130" s="20"/>
      <c r="D130" s="20"/>
      <c r="E130" s="20"/>
      <c r="F130" s="142">
        <v>72</v>
      </c>
      <c r="G130" s="142">
        <v>128</v>
      </c>
      <c r="H130" s="224">
        <v>700662.99</v>
      </c>
      <c r="I130" s="162">
        <v>1403910.71</v>
      </c>
      <c r="J130" s="185">
        <v>9.5371757182084165E-3</v>
      </c>
      <c r="K130" s="243">
        <v>2.0183871983193841E-2</v>
      </c>
      <c r="L130" s="80"/>
      <c r="M130" s="80"/>
      <c r="N130" s="80"/>
      <c r="O130" s="80"/>
    </row>
    <row r="131" spans="1:15" x14ac:dyDescent="0.2">
      <c r="A131" s="34"/>
      <c r="B131" s="22" t="s">
        <v>246</v>
      </c>
      <c r="C131" s="20"/>
      <c r="D131" s="20"/>
      <c r="E131" s="20"/>
      <c r="F131" s="142">
        <v>38</v>
      </c>
      <c r="G131" s="142">
        <v>30</v>
      </c>
      <c r="H131" s="224">
        <v>560487.81999999995</v>
      </c>
      <c r="I131" s="162">
        <v>379039.59</v>
      </c>
      <c r="J131" s="185">
        <v>7.6291610996258976E-3</v>
      </c>
      <c r="K131" s="243">
        <v>5.4494110676898255E-3</v>
      </c>
      <c r="L131" s="80"/>
      <c r="M131" s="80"/>
      <c r="N131" s="80"/>
      <c r="O131" s="80"/>
    </row>
    <row r="132" spans="1:15" x14ac:dyDescent="0.2">
      <c r="A132" s="34"/>
      <c r="B132" s="22" t="s">
        <v>247</v>
      </c>
      <c r="C132" s="20"/>
      <c r="D132" s="20"/>
      <c r="E132" s="20"/>
      <c r="F132" s="142">
        <v>23</v>
      </c>
      <c r="G132" s="142">
        <v>40</v>
      </c>
      <c r="H132" s="224">
        <v>421119.13</v>
      </c>
      <c r="I132" s="162">
        <v>286796.27</v>
      </c>
      <c r="J132" s="185">
        <v>5.7321240003115528E-3</v>
      </c>
      <c r="K132" s="243">
        <v>4.1232388624896929E-3</v>
      </c>
      <c r="L132" s="80"/>
      <c r="M132" s="80"/>
      <c r="N132" s="80"/>
      <c r="O132" s="80"/>
    </row>
    <row r="133" spans="1:15" x14ac:dyDescent="0.2">
      <c r="A133" s="34"/>
      <c r="B133" s="22" t="s">
        <v>248</v>
      </c>
      <c r="C133" s="20"/>
      <c r="D133" s="20"/>
      <c r="E133" s="20"/>
      <c r="F133" s="142">
        <v>32</v>
      </c>
      <c r="G133" s="142">
        <v>21</v>
      </c>
      <c r="H133" s="224">
        <v>242065.47</v>
      </c>
      <c r="I133" s="162">
        <v>422437.15</v>
      </c>
      <c r="J133" s="185">
        <v>3.2949091869412255E-3</v>
      </c>
      <c r="K133" s="243">
        <v>6.0733330800968495E-3</v>
      </c>
      <c r="L133" s="80"/>
      <c r="M133" s="80"/>
      <c r="N133" s="80"/>
      <c r="O133" s="80"/>
    </row>
    <row r="134" spans="1:15" x14ac:dyDescent="0.2">
      <c r="A134" s="34"/>
      <c r="B134" s="22" t="s">
        <v>249</v>
      </c>
      <c r="C134" s="20"/>
      <c r="D134" s="20"/>
      <c r="E134" s="20"/>
      <c r="F134" s="142">
        <v>51</v>
      </c>
      <c r="G134" s="142">
        <v>24</v>
      </c>
      <c r="H134" s="224">
        <v>442941</v>
      </c>
      <c r="I134" s="162">
        <v>158618.98000000001</v>
      </c>
      <c r="J134" s="185">
        <v>6.0291555428080403E-3</v>
      </c>
      <c r="K134" s="243">
        <v>2.2804478686716369E-3</v>
      </c>
      <c r="L134" s="80"/>
      <c r="M134" s="80"/>
      <c r="N134" s="80"/>
      <c r="O134" s="80"/>
    </row>
    <row r="135" spans="1:15" x14ac:dyDescent="0.2">
      <c r="A135" s="34"/>
      <c r="B135" s="22" t="s">
        <v>250</v>
      </c>
      <c r="C135" s="20"/>
      <c r="D135" s="20"/>
      <c r="E135" s="20"/>
      <c r="F135" s="142">
        <v>10</v>
      </c>
      <c r="G135" s="142">
        <v>38</v>
      </c>
      <c r="H135" s="224">
        <v>102870.5</v>
      </c>
      <c r="I135" s="162">
        <v>343173.8</v>
      </c>
      <c r="J135" s="185">
        <v>1.4002367025550456E-3</v>
      </c>
      <c r="K135" s="243">
        <v>4.933772495535821E-3</v>
      </c>
      <c r="L135" s="80"/>
      <c r="M135" s="80"/>
      <c r="N135" s="80"/>
      <c r="O135" s="80"/>
    </row>
    <row r="136" spans="1:15" x14ac:dyDescent="0.2">
      <c r="A136" s="34"/>
      <c r="B136" s="22" t="s">
        <v>251</v>
      </c>
      <c r="C136" s="20"/>
      <c r="D136" s="20"/>
      <c r="E136" s="20"/>
      <c r="F136" s="142">
        <v>18</v>
      </c>
      <c r="G136" s="142">
        <v>9</v>
      </c>
      <c r="H136" s="224">
        <v>274644.14</v>
      </c>
      <c r="I136" s="162">
        <v>59517.58</v>
      </c>
      <c r="J136" s="185">
        <v>3.738358469820467E-3</v>
      </c>
      <c r="K136" s="243">
        <v>8.5567779126743623E-4</v>
      </c>
      <c r="L136" s="80"/>
      <c r="M136" s="80"/>
      <c r="N136" s="80"/>
      <c r="O136" s="80"/>
    </row>
    <row r="137" spans="1:15" x14ac:dyDescent="0.2">
      <c r="A137" s="34"/>
      <c r="B137" s="22" t="s">
        <v>252</v>
      </c>
      <c r="C137" s="20"/>
      <c r="D137" s="20"/>
      <c r="E137" s="20"/>
      <c r="F137" s="244">
        <v>14</v>
      </c>
      <c r="G137" s="245">
        <v>23</v>
      </c>
      <c r="H137" s="246">
        <v>183437.34</v>
      </c>
      <c r="I137" s="226">
        <v>351229.42000000004</v>
      </c>
      <c r="J137" s="170">
        <v>2.4968839082834125E-3</v>
      </c>
      <c r="K137" s="247">
        <v>5.0495872704122494E-3</v>
      </c>
      <c r="L137" s="80"/>
      <c r="M137" s="80"/>
      <c r="N137" s="80"/>
      <c r="O137" s="80"/>
    </row>
    <row r="138" spans="1:15" x14ac:dyDescent="0.2">
      <c r="A138" s="54"/>
      <c r="B138" s="63" t="s">
        <v>28</v>
      </c>
      <c r="C138" s="55"/>
      <c r="D138" s="55"/>
      <c r="E138" s="228"/>
      <c r="F138" s="229">
        <v>7986</v>
      </c>
      <c r="G138" s="229">
        <v>7448</v>
      </c>
      <c r="H138" s="230">
        <v>73466507.349999979</v>
      </c>
      <c r="I138" s="230">
        <v>69556064.920000002</v>
      </c>
      <c r="J138" s="231">
        <v>1.0000000000000004</v>
      </c>
      <c r="K138" s="232">
        <v>0.99999999999999989</v>
      </c>
      <c r="L138" s="80"/>
      <c r="M138" s="80"/>
      <c r="N138" s="80"/>
      <c r="O138" s="80"/>
    </row>
    <row r="139" spans="1:15" s="1" customFormat="1" x14ac:dyDescent="0.2">
      <c r="A139" s="160" t="s">
        <v>12</v>
      </c>
      <c r="B139" s="73"/>
      <c r="C139" s="119"/>
      <c r="D139" s="73"/>
      <c r="E139" s="73"/>
      <c r="F139" s="16"/>
      <c r="G139" s="16"/>
      <c r="H139" s="16"/>
      <c r="I139" s="16"/>
      <c r="J139" s="248"/>
      <c r="K139" s="249"/>
      <c r="L139" s="80"/>
      <c r="M139" s="80"/>
      <c r="N139" s="80"/>
      <c r="O139" s="80"/>
    </row>
    <row r="140" spans="1:15" s="1" customFormat="1" ht="13.5" thickBot="1" x14ac:dyDescent="0.25">
      <c r="A140" s="77" t="s">
        <v>13</v>
      </c>
      <c r="B140" s="78"/>
      <c r="C140" s="235"/>
      <c r="D140" s="78"/>
      <c r="E140" s="78"/>
      <c r="F140" s="78"/>
      <c r="G140" s="78"/>
      <c r="H140" s="78"/>
      <c r="I140" s="78"/>
      <c r="J140" s="236"/>
      <c r="K140" s="237"/>
      <c r="L140" s="80"/>
      <c r="M140" s="80"/>
      <c r="N140" s="80"/>
      <c r="O140" s="80"/>
    </row>
    <row r="141" spans="1:15" ht="12.75" customHeight="1" thickBo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80"/>
      <c r="M141" s="80"/>
      <c r="N141" s="80"/>
      <c r="O141" s="20"/>
    </row>
    <row r="142" spans="1:15" ht="15.75" x14ac:dyDescent="0.25">
      <c r="A142" s="30" t="s">
        <v>125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33"/>
      <c r="L142" s="20"/>
      <c r="M142" s="20"/>
      <c r="N142" s="20"/>
      <c r="O142" s="80"/>
    </row>
    <row r="143" spans="1:15" ht="6.75" customHeight="1" x14ac:dyDescent="0.2">
      <c r="A143" s="34"/>
      <c r="B143" s="20"/>
      <c r="C143" s="20"/>
      <c r="D143" s="20"/>
      <c r="E143" s="20"/>
      <c r="F143" s="20"/>
      <c r="G143" s="20"/>
      <c r="H143" s="20"/>
      <c r="I143" s="20"/>
      <c r="J143" s="20"/>
      <c r="K143" s="35"/>
      <c r="L143" s="80"/>
      <c r="M143" s="80"/>
      <c r="N143" s="80"/>
      <c r="O143" s="80"/>
    </row>
    <row r="144" spans="1:15" ht="12.75" customHeight="1" x14ac:dyDescent="0.2">
      <c r="A144" s="250"/>
      <c r="B144" s="251"/>
      <c r="C144" s="251"/>
      <c r="D144" s="251"/>
      <c r="E144" s="252"/>
      <c r="F144" s="285" t="s">
        <v>30</v>
      </c>
      <c r="G144" s="286"/>
      <c r="H144" s="285" t="s">
        <v>14</v>
      </c>
      <c r="I144" s="286"/>
      <c r="J144" s="285" t="s">
        <v>33</v>
      </c>
      <c r="K144" s="287"/>
      <c r="L144" s="80"/>
      <c r="M144" s="80"/>
      <c r="N144" s="80"/>
      <c r="O144" s="80"/>
    </row>
    <row r="145" spans="1:15" x14ac:dyDescent="0.2">
      <c r="A145" s="250"/>
      <c r="B145" s="251"/>
      <c r="C145" s="251"/>
      <c r="D145" s="251"/>
      <c r="E145" s="252"/>
      <c r="F145" s="93" t="s">
        <v>31</v>
      </c>
      <c r="G145" s="214" t="s">
        <v>32</v>
      </c>
      <c r="H145" s="93" t="s">
        <v>31</v>
      </c>
      <c r="I145" s="93" t="s">
        <v>32</v>
      </c>
      <c r="J145" s="93" t="s">
        <v>31</v>
      </c>
      <c r="K145" s="240" t="s">
        <v>32</v>
      </c>
      <c r="L145" s="80"/>
      <c r="M145" s="80"/>
      <c r="N145" s="80"/>
      <c r="O145" s="80"/>
    </row>
    <row r="146" spans="1:15" x14ac:dyDescent="0.2">
      <c r="A146" s="97"/>
      <c r="B146" s="20" t="s">
        <v>71</v>
      </c>
      <c r="C146" s="99"/>
      <c r="D146" s="99"/>
      <c r="E146" s="253"/>
      <c r="F146" s="142">
        <v>2063</v>
      </c>
      <c r="G146" s="218">
        <v>1935</v>
      </c>
      <c r="H146" s="219">
        <v>9224298.0800000001</v>
      </c>
      <c r="I146" s="219">
        <v>8724904.9199999999</v>
      </c>
      <c r="J146" s="163">
        <v>0.11420143567053084</v>
      </c>
      <c r="K146" s="220">
        <v>0.11223417128369238</v>
      </c>
      <c r="L146" s="80"/>
      <c r="M146" s="80"/>
      <c r="N146" s="80"/>
      <c r="O146" s="80"/>
    </row>
    <row r="147" spans="1:15" x14ac:dyDescent="0.2">
      <c r="A147" s="34"/>
      <c r="B147" s="20" t="s">
        <v>70</v>
      </c>
      <c r="C147" s="20"/>
      <c r="D147" s="20"/>
      <c r="E147" s="254"/>
      <c r="F147" s="142">
        <v>1296</v>
      </c>
      <c r="G147" s="142">
        <v>1212</v>
      </c>
      <c r="H147" s="224">
        <v>3242153.24</v>
      </c>
      <c r="I147" s="224">
        <v>3072599.55</v>
      </c>
      <c r="J147" s="185">
        <v>4.013948285936822E-2</v>
      </c>
      <c r="K147" s="223">
        <v>3.9524862143815329E-2</v>
      </c>
      <c r="L147" s="80"/>
      <c r="M147" s="80"/>
      <c r="N147" s="80"/>
      <c r="O147" s="80"/>
    </row>
    <row r="148" spans="1:15" x14ac:dyDescent="0.2">
      <c r="A148" s="34"/>
      <c r="B148" s="20" t="s">
        <v>75</v>
      </c>
      <c r="C148" s="20"/>
      <c r="D148" s="20"/>
      <c r="E148" s="254"/>
      <c r="F148" s="142">
        <v>337</v>
      </c>
      <c r="G148" s="142">
        <v>310</v>
      </c>
      <c r="H148" s="224">
        <v>3962029.24</v>
      </c>
      <c r="I148" s="224">
        <v>3760639.54</v>
      </c>
      <c r="J148" s="185">
        <v>4.9051908714621922E-2</v>
      </c>
      <c r="K148" s="223">
        <v>4.8375571555063564E-2</v>
      </c>
      <c r="L148" s="80"/>
      <c r="M148" s="80"/>
      <c r="N148" s="80"/>
      <c r="O148" s="80"/>
    </row>
    <row r="149" spans="1:15" x14ac:dyDescent="0.2">
      <c r="A149" s="34"/>
      <c r="B149" s="20" t="s">
        <v>112</v>
      </c>
      <c r="C149" s="20"/>
      <c r="D149" s="20"/>
      <c r="E149" s="254"/>
      <c r="F149" s="142">
        <v>7</v>
      </c>
      <c r="G149" s="142">
        <v>7</v>
      </c>
      <c r="H149" s="224">
        <v>22312.04</v>
      </c>
      <c r="I149" s="224">
        <v>21890.92</v>
      </c>
      <c r="J149" s="185">
        <v>2.7623424336893404E-4</v>
      </c>
      <c r="K149" s="223">
        <v>2.8159725376555818E-4</v>
      </c>
      <c r="L149" s="80"/>
      <c r="M149" s="80"/>
      <c r="N149" s="80"/>
      <c r="O149" s="80"/>
    </row>
    <row r="150" spans="1:15" x14ac:dyDescent="0.2">
      <c r="A150" s="34"/>
      <c r="B150" s="20" t="s">
        <v>68</v>
      </c>
      <c r="C150" s="20"/>
      <c r="D150" s="20"/>
      <c r="E150" s="254"/>
      <c r="F150" s="142">
        <v>5046</v>
      </c>
      <c r="G150" s="142">
        <v>4847</v>
      </c>
      <c r="H150" s="224">
        <v>64321380.060000002</v>
      </c>
      <c r="I150" s="224">
        <v>62158365.239999995</v>
      </c>
      <c r="J150" s="185">
        <v>0.79633093851211012</v>
      </c>
      <c r="K150" s="223">
        <v>0.79958379776366328</v>
      </c>
      <c r="L150" s="80"/>
      <c r="M150" s="80"/>
      <c r="N150" s="80"/>
      <c r="O150" s="80"/>
    </row>
    <row r="151" spans="1:15" x14ac:dyDescent="0.2">
      <c r="A151" s="34"/>
      <c r="B151" s="22"/>
      <c r="C151" s="20"/>
      <c r="D151" s="20"/>
      <c r="E151" s="254"/>
      <c r="F151" s="225"/>
      <c r="G151" s="225"/>
      <c r="H151" s="226"/>
      <c r="I151" s="226"/>
      <c r="J151" s="170"/>
      <c r="K151" s="227"/>
      <c r="L151" s="80"/>
      <c r="M151" s="80"/>
      <c r="N151" s="80"/>
      <c r="O151" s="80"/>
    </row>
    <row r="152" spans="1:15" x14ac:dyDescent="0.2">
      <c r="A152" s="54"/>
      <c r="B152" s="63" t="s">
        <v>34</v>
      </c>
      <c r="C152" s="55"/>
      <c r="D152" s="55"/>
      <c r="E152" s="228"/>
      <c r="F152" s="229">
        <v>8749</v>
      </c>
      <c r="G152" s="229">
        <v>8311</v>
      </c>
      <c r="H152" s="230">
        <v>80772172.659999996</v>
      </c>
      <c r="I152" s="230">
        <v>77738400.169999987</v>
      </c>
      <c r="J152" s="231">
        <v>1</v>
      </c>
      <c r="K152" s="232">
        <v>1</v>
      </c>
      <c r="L152" s="80"/>
      <c r="M152" s="80"/>
      <c r="N152" s="80"/>
      <c r="O152" s="80"/>
    </row>
    <row r="153" spans="1:15" s="1" customFormat="1" x14ac:dyDescent="0.2">
      <c r="A153" s="160" t="s">
        <v>12</v>
      </c>
      <c r="B153" s="160"/>
      <c r="C153" s="119"/>
      <c r="D153" s="73"/>
      <c r="E153" s="73"/>
      <c r="F153" s="73"/>
      <c r="G153" s="73"/>
      <c r="H153" s="73"/>
      <c r="I153" s="255"/>
      <c r="J153" s="73"/>
      <c r="K153" s="161"/>
      <c r="L153" s="80"/>
      <c r="M153" s="80"/>
      <c r="N153" s="80"/>
      <c r="O153" s="80"/>
    </row>
    <row r="154" spans="1:15" s="1" customFormat="1" ht="13.5" thickBot="1" x14ac:dyDescent="0.25">
      <c r="A154" s="77" t="s">
        <v>13</v>
      </c>
      <c r="B154" s="77"/>
      <c r="C154" s="235"/>
      <c r="D154" s="78"/>
      <c r="E154" s="78"/>
      <c r="F154" s="78"/>
      <c r="G154" s="78"/>
      <c r="H154" s="78"/>
      <c r="I154" s="78"/>
      <c r="J154" s="78"/>
      <c r="K154" s="79"/>
      <c r="L154" s="80"/>
      <c r="M154" s="80"/>
      <c r="N154" s="80"/>
      <c r="O154" s="80"/>
    </row>
    <row r="155" spans="1:15" ht="13.5" thickBo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80"/>
      <c r="M155" s="80"/>
      <c r="N155" s="80"/>
      <c r="O155" s="80"/>
    </row>
    <row r="156" spans="1:15" ht="15.75" x14ac:dyDescent="0.25">
      <c r="A156" s="30" t="s">
        <v>126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3"/>
      <c r="L156" s="80"/>
      <c r="M156" s="80"/>
      <c r="N156" s="80"/>
      <c r="O156" s="80"/>
    </row>
    <row r="157" spans="1:15" ht="6.75" customHeight="1" x14ac:dyDescent="0.2">
      <c r="A157" s="34"/>
      <c r="B157" s="20"/>
      <c r="C157" s="20"/>
      <c r="D157" s="20"/>
      <c r="E157" s="20"/>
      <c r="F157" s="20"/>
      <c r="G157" s="20"/>
      <c r="H157" s="20"/>
      <c r="I157" s="20"/>
      <c r="J157" s="20"/>
      <c r="K157" s="35"/>
      <c r="L157" s="80"/>
      <c r="M157" s="80"/>
      <c r="N157" s="80"/>
      <c r="O157" s="80"/>
    </row>
    <row r="158" spans="1:15" ht="12.75" customHeight="1" x14ac:dyDescent="0.2">
      <c r="A158" s="250"/>
      <c r="B158" s="251"/>
      <c r="C158" s="251"/>
      <c r="D158" s="251"/>
      <c r="E158" s="251"/>
      <c r="F158" s="285" t="s">
        <v>30</v>
      </c>
      <c r="G158" s="286"/>
      <c r="H158" s="285" t="s">
        <v>14</v>
      </c>
      <c r="I158" s="286"/>
      <c r="J158" s="285" t="s">
        <v>33</v>
      </c>
      <c r="K158" s="287"/>
      <c r="L158" s="80"/>
      <c r="M158" s="80"/>
      <c r="N158" s="80"/>
      <c r="O158" s="80"/>
    </row>
    <row r="159" spans="1:15" x14ac:dyDescent="0.2">
      <c r="A159" s="250"/>
      <c r="B159" s="251"/>
      <c r="C159" s="251"/>
      <c r="D159" s="251"/>
      <c r="E159" s="251"/>
      <c r="F159" s="93" t="s">
        <v>31</v>
      </c>
      <c r="G159" s="93" t="s">
        <v>32</v>
      </c>
      <c r="H159" s="93" t="s">
        <v>31</v>
      </c>
      <c r="I159" s="214" t="s">
        <v>32</v>
      </c>
      <c r="J159" s="93" t="s">
        <v>31</v>
      </c>
      <c r="K159" s="240" t="s">
        <v>32</v>
      </c>
      <c r="L159" s="80"/>
      <c r="M159" s="80"/>
      <c r="N159" s="80"/>
      <c r="O159" s="80"/>
    </row>
    <row r="160" spans="1:15" x14ac:dyDescent="0.2">
      <c r="A160" s="34"/>
      <c r="B160" s="20" t="s">
        <v>73</v>
      </c>
      <c r="C160" s="20"/>
      <c r="D160" s="20"/>
      <c r="E160" s="20"/>
      <c r="F160" s="142">
        <v>573</v>
      </c>
      <c r="G160" s="142">
        <v>536</v>
      </c>
      <c r="H160" s="224">
        <v>1298095.6700000002</v>
      </c>
      <c r="I160" s="256">
        <v>1227497.17</v>
      </c>
      <c r="J160" s="163">
        <v>1.6071075312832871E-2</v>
      </c>
      <c r="K160" s="220">
        <v>1.5790100739347387E-2</v>
      </c>
      <c r="L160" s="80"/>
      <c r="M160" s="80"/>
      <c r="N160" s="80"/>
      <c r="O160" s="80"/>
    </row>
    <row r="161" spans="1:15" x14ac:dyDescent="0.2">
      <c r="A161" s="34"/>
      <c r="B161" s="20" t="s">
        <v>72</v>
      </c>
      <c r="C161" s="20"/>
      <c r="D161" s="20"/>
      <c r="E161" s="20"/>
      <c r="F161" s="142">
        <v>2895</v>
      </c>
      <c r="G161" s="142">
        <v>2700</v>
      </c>
      <c r="H161" s="224">
        <v>14307093.670000002</v>
      </c>
      <c r="I161" s="256">
        <v>13520469.1</v>
      </c>
      <c r="J161" s="185">
        <v>0.17712899379621569</v>
      </c>
      <c r="K161" s="223">
        <v>0.17392265689071484</v>
      </c>
      <c r="L161" s="80"/>
      <c r="M161" s="80"/>
      <c r="N161" s="80"/>
      <c r="O161" s="80"/>
    </row>
    <row r="162" spans="1:15" x14ac:dyDescent="0.2">
      <c r="A162" s="34"/>
      <c r="B162" s="20" t="s">
        <v>74</v>
      </c>
      <c r="C162" s="20"/>
      <c r="D162" s="20"/>
      <c r="E162" s="20"/>
      <c r="F162" s="142">
        <v>0</v>
      </c>
      <c r="G162" s="142">
        <v>0</v>
      </c>
      <c r="H162" s="224">
        <v>0</v>
      </c>
      <c r="I162" s="256">
        <v>0</v>
      </c>
      <c r="J162" s="185">
        <v>0</v>
      </c>
      <c r="K162" s="223">
        <v>0</v>
      </c>
      <c r="L162" s="80"/>
      <c r="M162" s="80"/>
      <c r="N162" s="80"/>
      <c r="O162" s="80"/>
    </row>
    <row r="163" spans="1:15" x14ac:dyDescent="0.2">
      <c r="A163" s="34"/>
      <c r="B163" s="20" t="s">
        <v>228</v>
      </c>
      <c r="C163" s="20"/>
      <c r="D163" s="20"/>
      <c r="E163" s="20"/>
      <c r="F163" s="142">
        <v>0</v>
      </c>
      <c r="G163" s="142">
        <v>0</v>
      </c>
      <c r="H163" s="224">
        <v>0</v>
      </c>
      <c r="I163" s="256">
        <v>0</v>
      </c>
      <c r="J163" s="185">
        <v>0</v>
      </c>
      <c r="K163" s="223">
        <v>0</v>
      </c>
      <c r="L163" s="80"/>
      <c r="M163" s="80"/>
      <c r="N163" s="80"/>
      <c r="O163" s="80"/>
    </row>
    <row r="164" spans="1:15" x14ac:dyDescent="0.2">
      <c r="A164" s="34"/>
      <c r="B164" s="20" t="s">
        <v>230</v>
      </c>
      <c r="C164" s="20"/>
      <c r="D164" s="20"/>
      <c r="E164" s="20"/>
      <c r="F164" s="142">
        <v>0</v>
      </c>
      <c r="G164" s="142">
        <v>0</v>
      </c>
      <c r="H164" s="224">
        <v>0</v>
      </c>
      <c r="I164" s="256">
        <v>0</v>
      </c>
      <c r="J164" s="185">
        <v>0</v>
      </c>
      <c r="K164" s="223">
        <v>0</v>
      </c>
      <c r="L164" s="80"/>
      <c r="M164" s="80"/>
      <c r="N164" s="80"/>
      <c r="O164" s="80"/>
    </row>
    <row r="165" spans="1:15" x14ac:dyDescent="0.2">
      <c r="A165" s="34"/>
      <c r="B165" s="20" t="s">
        <v>49</v>
      </c>
      <c r="C165" s="20"/>
      <c r="D165" s="20"/>
      <c r="E165" s="20"/>
      <c r="F165" s="142">
        <v>193</v>
      </c>
      <c r="G165" s="142">
        <v>192</v>
      </c>
      <c r="H165" s="224">
        <v>742237.23</v>
      </c>
      <c r="I165" s="256">
        <v>742402.8</v>
      </c>
      <c r="J165" s="185">
        <v>9.1892690954885111E-3</v>
      </c>
      <c r="K165" s="223">
        <v>9.5500138718638116E-3</v>
      </c>
      <c r="L165" s="80"/>
      <c r="M165" s="80"/>
      <c r="N165" s="80"/>
      <c r="O165" s="80"/>
    </row>
    <row r="166" spans="1:15" x14ac:dyDescent="0.2">
      <c r="A166" s="34"/>
      <c r="B166" s="20" t="s">
        <v>229</v>
      </c>
      <c r="C166" s="20"/>
      <c r="D166" s="20"/>
      <c r="E166" s="20"/>
      <c r="F166" s="142">
        <v>0</v>
      </c>
      <c r="G166" s="142">
        <v>0</v>
      </c>
      <c r="H166" s="224">
        <v>0</v>
      </c>
      <c r="I166" s="256">
        <v>0</v>
      </c>
      <c r="J166" s="185">
        <v>0</v>
      </c>
      <c r="K166" s="223">
        <v>0</v>
      </c>
      <c r="L166" s="80"/>
      <c r="M166" s="80"/>
      <c r="N166" s="80"/>
      <c r="O166" s="80"/>
    </row>
    <row r="167" spans="1:15" x14ac:dyDescent="0.2">
      <c r="A167" s="34"/>
      <c r="B167" s="20" t="s">
        <v>113</v>
      </c>
      <c r="C167" s="20"/>
      <c r="D167" s="20"/>
      <c r="E167" s="20"/>
      <c r="F167" s="244">
        <v>5088</v>
      </c>
      <c r="G167" s="244">
        <v>4883</v>
      </c>
      <c r="H167" s="246">
        <v>64424746.089999996</v>
      </c>
      <c r="I167" s="257">
        <v>62248031.100000001</v>
      </c>
      <c r="J167" s="170">
        <v>0.79761066179546292</v>
      </c>
      <c r="K167" s="227">
        <v>0.80073722849807394</v>
      </c>
      <c r="L167" s="80"/>
      <c r="M167" s="80"/>
      <c r="N167" s="80"/>
      <c r="O167" s="80"/>
    </row>
    <row r="168" spans="1:15" x14ac:dyDescent="0.2">
      <c r="A168" s="54"/>
      <c r="B168" s="63" t="s">
        <v>34</v>
      </c>
      <c r="C168" s="55"/>
      <c r="D168" s="55"/>
      <c r="E168" s="228"/>
      <c r="F168" s="229">
        <v>8749</v>
      </c>
      <c r="G168" s="229">
        <v>8311</v>
      </c>
      <c r="H168" s="230">
        <v>80772172.659999996</v>
      </c>
      <c r="I168" s="230">
        <v>77738400.170000002</v>
      </c>
      <c r="J168" s="231">
        <v>1</v>
      </c>
      <c r="K168" s="232">
        <v>1</v>
      </c>
      <c r="L168" s="80"/>
      <c r="M168" s="80"/>
      <c r="N168" s="80"/>
      <c r="O168" s="80"/>
    </row>
    <row r="169" spans="1:15" s="1" customFormat="1" x14ac:dyDescent="0.2">
      <c r="A169" s="70" t="s">
        <v>12</v>
      </c>
      <c r="B169" s="71"/>
      <c r="C169" s="72"/>
      <c r="D169" s="71"/>
      <c r="E169" s="71"/>
      <c r="F169" s="71"/>
      <c r="G169" s="71"/>
      <c r="H169" s="71"/>
      <c r="I169" s="71"/>
      <c r="J169" s="71"/>
      <c r="K169" s="76"/>
      <c r="L169" s="80"/>
      <c r="M169" s="80"/>
      <c r="N169" s="80"/>
      <c r="O169" s="80"/>
    </row>
    <row r="170" spans="1:15" s="1" customFormat="1" ht="13.5" thickBot="1" x14ac:dyDescent="0.25">
      <c r="A170" s="77" t="s">
        <v>13</v>
      </c>
      <c r="B170" s="78"/>
      <c r="C170" s="235"/>
      <c r="D170" s="78"/>
      <c r="E170" s="78"/>
      <c r="F170" s="78"/>
      <c r="G170" s="78"/>
      <c r="H170" s="78"/>
      <c r="I170" s="78"/>
      <c r="J170" s="78"/>
      <c r="K170" s="79"/>
      <c r="L170" s="80"/>
      <c r="M170" s="80"/>
      <c r="N170" s="80"/>
      <c r="O170" s="80"/>
    </row>
    <row r="171" spans="1:15" ht="13.5" thickBo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80"/>
      <c r="M171" s="80"/>
      <c r="N171" s="80"/>
      <c r="O171" s="20"/>
    </row>
    <row r="172" spans="1:15" ht="15.75" x14ac:dyDescent="0.25">
      <c r="A172" s="30" t="s">
        <v>237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3"/>
      <c r="L172" s="20"/>
      <c r="M172" s="20"/>
      <c r="N172" s="20"/>
      <c r="O172" s="20"/>
    </row>
    <row r="173" spans="1:15" x14ac:dyDescent="0.2">
      <c r="A173" s="34"/>
      <c r="B173" s="20"/>
      <c r="C173" s="20"/>
      <c r="D173" s="20"/>
      <c r="E173" s="20"/>
      <c r="F173" s="20"/>
      <c r="G173" s="20"/>
      <c r="H173" s="20"/>
      <c r="I173" s="20"/>
      <c r="J173" s="20"/>
      <c r="K173" s="35"/>
      <c r="L173" s="20"/>
      <c r="M173" s="20"/>
      <c r="N173" s="20"/>
      <c r="O173" s="20"/>
    </row>
    <row r="174" spans="1:15" x14ac:dyDescent="0.2">
      <c r="A174" s="250"/>
      <c r="B174" s="251"/>
      <c r="C174" s="251"/>
      <c r="D174" s="251"/>
      <c r="E174" s="252"/>
      <c r="F174" s="285" t="s">
        <v>30</v>
      </c>
      <c r="G174" s="286"/>
      <c r="H174" s="285" t="s">
        <v>14</v>
      </c>
      <c r="I174" s="286"/>
      <c r="J174" s="285" t="s">
        <v>33</v>
      </c>
      <c r="K174" s="287"/>
      <c r="L174" s="20"/>
      <c r="M174" s="20"/>
      <c r="N174" s="20"/>
      <c r="O174" s="20"/>
    </row>
    <row r="175" spans="1:15" x14ac:dyDescent="0.2">
      <c r="A175" s="250"/>
      <c r="B175" s="251"/>
      <c r="C175" s="251"/>
      <c r="D175" s="251"/>
      <c r="E175" s="252"/>
      <c r="F175" s="93" t="s">
        <v>31</v>
      </c>
      <c r="G175" s="214" t="s">
        <v>32</v>
      </c>
      <c r="H175" s="93" t="s">
        <v>31</v>
      </c>
      <c r="I175" s="93" t="s">
        <v>32</v>
      </c>
      <c r="J175" s="93" t="s">
        <v>31</v>
      </c>
      <c r="K175" s="240" t="s">
        <v>32</v>
      </c>
      <c r="L175" s="20"/>
      <c r="M175" s="20"/>
      <c r="N175" s="20"/>
      <c r="O175" s="20"/>
    </row>
    <row r="176" spans="1:15" x14ac:dyDescent="0.2">
      <c r="A176" s="97"/>
      <c r="B176" s="22" t="s">
        <v>238</v>
      </c>
      <c r="C176" s="99"/>
      <c r="D176" s="99"/>
      <c r="E176" s="253"/>
      <c r="F176" s="142">
        <v>5180</v>
      </c>
      <c r="G176" s="218">
        <v>4909</v>
      </c>
      <c r="H176" s="219">
        <v>47629543.659999996</v>
      </c>
      <c r="I176" s="218">
        <v>45968453.969999999</v>
      </c>
      <c r="J176" s="163">
        <v>0.58967763391100536</v>
      </c>
      <c r="K176" s="220">
        <v>0.59132235638339881</v>
      </c>
      <c r="L176" s="20"/>
      <c r="M176" s="20"/>
      <c r="N176" s="20"/>
      <c r="O176" s="20"/>
    </row>
    <row r="177" spans="1:15" x14ac:dyDescent="0.2">
      <c r="A177" s="34"/>
      <c r="B177" s="20" t="s">
        <v>232</v>
      </c>
      <c r="C177" s="20"/>
      <c r="D177" s="20"/>
      <c r="E177" s="254"/>
      <c r="F177" s="142">
        <v>0</v>
      </c>
      <c r="G177" s="142">
        <v>0</v>
      </c>
      <c r="H177" s="224">
        <v>0</v>
      </c>
      <c r="I177" s="142">
        <v>0</v>
      </c>
      <c r="J177" s="185">
        <v>0</v>
      </c>
      <c r="K177" s="223">
        <v>0</v>
      </c>
      <c r="L177" s="20"/>
      <c r="M177" s="20"/>
      <c r="N177" s="20"/>
      <c r="O177" s="20"/>
    </row>
    <row r="178" spans="1:15" x14ac:dyDescent="0.2">
      <c r="A178" s="34"/>
      <c r="B178" s="20" t="s">
        <v>233</v>
      </c>
      <c r="C178" s="20"/>
      <c r="D178" s="20"/>
      <c r="E178" s="254"/>
      <c r="F178" s="142">
        <v>1157</v>
      </c>
      <c r="G178" s="142">
        <v>1079</v>
      </c>
      <c r="H178" s="224">
        <v>14881163.789999999</v>
      </c>
      <c r="I178" s="142">
        <v>14080238.710000001</v>
      </c>
      <c r="J178" s="185">
        <v>0.18423626974404084</v>
      </c>
      <c r="K178" s="223">
        <v>0.18112334032098726</v>
      </c>
      <c r="L178" s="20"/>
      <c r="M178" s="20"/>
      <c r="N178" s="20"/>
      <c r="O178" s="20"/>
    </row>
    <row r="179" spans="1:15" x14ac:dyDescent="0.2">
      <c r="A179" s="34"/>
      <c r="B179" s="20" t="s">
        <v>234</v>
      </c>
      <c r="C179" s="20"/>
      <c r="D179" s="20"/>
      <c r="E179" s="254"/>
      <c r="F179" s="142">
        <v>872</v>
      </c>
      <c r="G179" s="142">
        <v>825</v>
      </c>
      <c r="H179" s="224">
        <v>9299251.2799999993</v>
      </c>
      <c r="I179" s="142">
        <v>8925148.6400000006</v>
      </c>
      <c r="J179" s="185">
        <v>0.11512939387112928</v>
      </c>
      <c r="K179" s="223">
        <v>0.11481003751662365</v>
      </c>
      <c r="L179" s="20"/>
      <c r="M179" s="20"/>
      <c r="N179" s="20"/>
      <c r="O179" s="20"/>
    </row>
    <row r="180" spans="1:15" x14ac:dyDescent="0.2">
      <c r="A180" s="34"/>
      <c r="B180" s="20" t="s">
        <v>235</v>
      </c>
      <c r="C180" s="20"/>
      <c r="D180" s="20"/>
      <c r="E180" s="254"/>
      <c r="F180" s="142">
        <v>855</v>
      </c>
      <c r="G180" s="142">
        <v>832</v>
      </c>
      <c r="H180" s="224">
        <v>5594846.29</v>
      </c>
      <c r="I180" s="142">
        <v>5477866.6600000001</v>
      </c>
      <c r="J180" s="185">
        <v>6.9267002554837559E-2</v>
      </c>
      <c r="K180" s="223">
        <v>7.0465389666122341E-2</v>
      </c>
      <c r="L180" s="20"/>
      <c r="M180" s="20"/>
      <c r="N180" s="20"/>
      <c r="O180" s="20"/>
    </row>
    <row r="181" spans="1:15" x14ac:dyDescent="0.2">
      <c r="A181" s="34"/>
      <c r="B181" s="20" t="s">
        <v>236</v>
      </c>
      <c r="C181" s="20"/>
      <c r="D181" s="20"/>
      <c r="E181" s="254"/>
      <c r="F181" s="225">
        <v>685</v>
      </c>
      <c r="G181" s="225">
        <v>666</v>
      </c>
      <c r="H181" s="226">
        <v>3367367.64</v>
      </c>
      <c r="I181" s="225">
        <v>3286692.19</v>
      </c>
      <c r="J181" s="170">
        <v>4.1689699918986932E-2</v>
      </c>
      <c r="K181" s="227">
        <v>4.227887611286818E-2</v>
      </c>
      <c r="L181" s="20"/>
      <c r="M181" s="20"/>
      <c r="N181" s="20"/>
      <c r="O181" s="20"/>
    </row>
    <row r="182" spans="1:15" x14ac:dyDescent="0.2">
      <c r="A182" s="54"/>
      <c r="B182" s="63" t="s">
        <v>34</v>
      </c>
      <c r="C182" s="55"/>
      <c r="D182" s="55"/>
      <c r="E182" s="228"/>
      <c r="F182" s="229">
        <v>8749</v>
      </c>
      <c r="G182" s="229">
        <v>8311</v>
      </c>
      <c r="H182" s="230">
        <v>80772172.659999996</v>
      </c>
      <c r="I182" s="230">
        <v>77738400.169999987</v>
      </c>
      <c r="J182" s="231">
        <v>1</v>
      </c>
      <c r="K182" s="232">
        <v>1.0000000000000002</v>
      </c>
      <c r="L182" s="20"/>
      <c r="M182" s="20"/>
      <c r="N182" s="20"/>
      <c r="O182" s="20"/>
    </row>
    <row r="183" spans="1:15" x14ac:dyDescent="0.2">
      <c r="A183" s="160" t="s">
        <v>12</v>
      </c>
      <c r="B183" s="160"/>
      <c r="C183" s="119"/>
      <c r="D183" s="73"/>
      <c r="E183" s="73"/>
      <c r="F183" s="73"/>
      <c r="G183" s="73"/>
      <c r="H183" s="73"/>
      <c r="I183" s="73"/>
      <c r="J183" s="73"/>
      <c r="K183" s="161"/>
      <c r="L183" s="20"/>
      <c r="M183" s="20"/>
      <c r="N183" s="20"/>
      <c r="O183" s="20"/>
    </row>
    <row r="184" spans="1:15" ht="13.5" thickBot="1" x14ac:dyDescent="0.25">
      <c r="A184" s="77" t="s">
        <v>13</v>
      </c>
      <c r="B184" s="77"/>
      <c r="C184" s="78"/>
      <c r="D184" s="78"/>
      <c r="E184" s="78"/>
      <c r="F184" s="78"/>
      <c r="G184" s="78"/>
      <c r="H184" s="78"/>
      <c r="I184" s="78"/>
      <c r="J184" s="78"/>
      <c r="K184" s="79"/>
      <c r="L184" s="20"/>
      <c r="M184" s="20"/>
      <c r="N184" s="20"/>
      <c r="O184" s="20"/>
    </row>
  </sheetData>
  <mergeCells count="31">
    <mergeCell ref="B7:C7"/>
    <mergeCell ref="B9:C9"/>
    <mergeCell ref="B4:C4"/>
    <mergeCell ref="B5:C5"/>
    <mergeCell ref="B6:C6"/>
    <mergeCell ref="D4:G4"/>
    <mergeCell ref="E96:F96"/>
    <mergeCell ref="E103:F103"/>
    <mergeCell ref="E90:F90"/>
    <mergeCell ref="H158:I158"/>
    <mergeCell ref="H144:I144"/>
    <mergeCell ref="H125:I125"/>
    <mergeCell ref="H110:I110"/>
    <mergeCell ref="E91:F91"/>
    <mergeCell ref="E95:F95"/>
    <mergeCell ref="F158:G158"/>
    <mergeCell ref="F125:G125"/>
    <mergeCell ref="F110:G110"/>
    <mergeCell ref="F144:G144"/>
    <mergeCell ref="F174:G174"/>
    <mergeCell ref="H174:I174"/>
    <mergeCell ref="J174:K174"/>
    <mergeCell ref="D9:G9"/>
    <mergeCell ref="L5:M7"/>
    <mergeCell ref="D7:G7"/>
    <mergeCell ref="D5:G5"/>
    <mergeCell ref="D6:G6"/>
    <mergeCell ref="J158:K158"/>
    <mergeCell ref="J110:K110"/>
    <mergeCell ref="J144:K144"/>
    <mergeCell ref="J125:K125"/>
  </mergeCells>
  <phoneticPr fontId="6" type="noConversion"/>
  <hyperlinks>
    <hyperlink ref="D9" r:id="rId1" xr:uid="{00000000-0004-0000-0000-000000000000}"/>
    <hyperlink ref="D8" r:id="rId2" xr:uid="{00000000-0004-0000-0000-000001000000}"/>
  </hyperlinks>
  <pageMargins left="0.5" right="0.5" top="0.5" bottom="0.5" header="0.5" footer="0.5"/>
  <pageSetup scale="46" fitToHeight="2" orientation="portrait" r:id="rId3"/>
  <headerFooter alignWithMargins="0">
    <oddFooter>&amp;L&amp;"Arial,Bold"Vermont Student Assistance Corp.&amp;RPage &amp;P of &amp;N</oddFooter>
  </headerFooter>
  <rowBreaks count="1" manualBreakCount="1">
    <brk id="107" max="12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3"/>
  <sheetViews>
    <sheetView showGridLines="0" zoomScale="85" zoomScaleNormal="85" workbookViewId="0">
      <selection activeCell="N45" sqref="N45"/>
    </sheetView>
  </sheetViews>
  <sheetFormatPr defaultRowHeight="12.75" x14ac:dyDescent="0.2"/>
  <cols>
    <col min="1" max="2" width="3.140625" style="80" customWidth="1"/>
    <col min="3" max="6" width="14.5703125" style="80" customWidth="1"/>
    <col min="7" max="7" width="9.85546875" style="80" customWidth="1"/>
    <col min="8" max="8" width="13.42578125" style="80" customWidth="1"/>
    <col min="9" max="11" width="14" style="80" customWidth="1"/>
    <col min="12" max="12" width="16" style="80" customWidth="1"/>
    <col min="13" max="13" width="14" style="80" customWidth="1"/>
    <col min="14" max="14" width="19.140625" style="80" bestFit="1" customWidth="1"/>
    <col min="15" max="15" width="15.28515625" style="80" bestFit="1" customWidth="1"/>
    <col min="16" max="20" width="14" style="80" customWidth="1"/>
    <col min="21" max="23" width="9.140625" style="80"/>
    <col min="24" max="37" width="10.85546875" style="80" customWidth="1"/>
    <col min="38" max="38" width="2.7109375" style="80" customWidth="1"/>
    <col min="39" max="16384" width="9.140625" style="80"/>
  </cols>
  <sheetData>
    <row r="1" spans="1:20" ht="15.75" x14ac:dyDescent="0.25">
      <c r="A1" s="19" t="s">
        <v>151</v>
      </c>
    </row>
    <row r="2" spans="1:20" ht="15.75" customHeight="1" x14ac:dyDescent="0.25">
      <c r="A2" s="19" t="s">
        <v>50</v>
      </c>
      <c r="L2" s="314"/>
      <c r="M2" s="314"/>
      <c r="R2" s="258"/>
      <c r="S2" s="258"/>
      <c r="T2" s="258"/>
    </row>
    <row r="3" spans="1:20" ht="13.5" thickBot="1" x14ac:dyDescent="0.25">
      <c r="L3" s="314"/>
      <c r="M3" s="314"/>
      <c r="Q3" s="258"/>
      <c r="R3" s="258"/>
      <c r="S3" s="258"/>
      <c r="T3" s="258"/>
    </row>
    <row r="4" spans="1:20" x14ac:dyDescent="0.2">
      <c r="B4" s="312" t="s">
        <v>2</v>
      </c>
      <c r="C4" s="313"/>
      <c r="D4" s="313"/>
      <c r="E4" s="315">
        <v>45471</v>
      </c>
      <c r="F4" s="316"/>
      <c r="G4" s="317"/>
      <c r="L4" s="314"/>
      <c r="M4" s="314"/>
      <c r="Q4" s="258"/>
      <c r="R4" s="258"/>
      <c r="S4" s="258"/>
      <c r="T4" s="258"/>
    </row>
    <row r="5" spans="1:20" ht="13.5" thickBot="1" x14ac:dyDescent="0.25">
      <c r="B5" s="310" t="s">
        <v>51</v>
      </c>
      <c r="C5" s="311"/>
      <c r="D5" s="311"/>
      <c r="E5" s="318" t="s">
        <v>254</v>
      </c>
      <c r="F5" s="318"/>
      <c r="G5" s="319"/>
      <c r="Q5" s="258"/>
      <c r="R5" s="258"/>
      <c r="S5" s="258"/>
      <c r="T5" s="258"/>
    </row>
    <row r="6" spans="1:20" ht="13.5" thickBot="1" x14ac:dyDescent="0.25"/>
    <row r="7" spans="1:20" ht="15.75" thickBot="1" x14ac:dyDescent="0.3">
      <c r="A7" s="259" t="s">
        <v>52</v>
      </c>
      <c r="B7" s="260"/>
      <c r="C7" s="260"/>
      <c r="D7" s="260"/>
      <c r="E7" s="260"/>
      <c r="F7" s="260"/>
      <c r="G7" s="260"/>
      <c r="H7" s="260"/>
      <c r="I7" s="166"/>
    </row>
    <row r="8" spans="1:20" ht="15.75" thickBot="1" x14ac:dyDescent="0.3">
      <c r="A8" s="261"/>
      <c r="R8" s="89"/>
    </row>
    <row r="9" spans="1:20" ht="6" customHeight="1" x14ac:dyDescent="0.2">
      <c r="A9" s="262"/>
      <c r="B9" s="147"/>
      <c r="C9" s="147"/>
      <c r="D9" s="147"/>
      <c r="E9" s="147"/>
      <c r="F9" s="147"/>
      <c r="G9" s="147"/>
      <c r="H9" s="263"/>
      <c r="J9" s="262"/>
      <c r="K9" s="147"/>
      <c r="L9" s="147"/>
      <c r="M9" s="147"/>
      <c r="N9" s="263"/>
    </row>
    <row r="10" spans="1:20" x14ac:dyDescent="0.2">
      <c r="A10" s="180" t="s">
        <v>53</v>
      </c>
      <c r="H10" s="156">
        <v>45412</v>
      </c>
      <c r="J10" s="180" t="s">
        <v>221</v>
      </c>
      <c r="N10" s="156">
        <v>45412</v>
      </c>
    </row>
    <row r="11" spans="1:20" x14ac:dyDescent="0.2">
      <c r="A11" s="180"/>
      <c r="H11" s="264"/>
      <c r="J11" s="180"/>
      <c r="N11" s="264"/>
    </row>
    <row r="12" spans="1:20" x14ac:dyDescent="0.2">
      <c r="A12" s="180"/>
      <c r="C12" s="89" t="s">
        <v>206</v>
      </c>
      <c r="H12" s="173">
        <v>0</v>
      </c>
      <c r="J12" s="166" t="s">
        <v>86</v>
      </c>
      <c r="N12" s="173">
        <v>281.61</v>
      </c>
    </row>
    <row r="13" spans="1:20" x14ac:dyDescent="0.2">
      <c r="A13" s="166"/>
      <c r="B13" s="80" t="s">
        <v>54</v>
      </c>
      <c r="H13" s="173">
        <v>3380876</v>
      </c>
      <c r="J13" s="166" t="s">
        <v>88</v>
      </c>
      <c r="N13" s="173">
        <v>0</v>
      </c>
    </row>
    <row r="14" spans="1:20" x14ac:dyDescent="0.2">
      <c r="A14" s="166"/>
      <c r="B14" s="80" t="s">
        <v>55</v>
      </c>
      <c r="H14" s="173">
        <v>0</v>
      </c>
      <c r="J14" s="166" t="s">
        <v>89</v>
      </c>
      <c r="N14" s="173">
        <v>0</v>
      </c>
    </row>
    <row r="15" spans="1:20" x14ac:dyDescent="0.2">
      <c r="A15" s="166"/>
      <c r="B15" s="20" t="s">
        <v>149</v>
      </c>
      <c r="H15" s="173">
        <v>1176783</v>
      </c>
      <c r="J15" s="166" t="s">
        <v>90</v>
      </c>
      <c r="N15" s="173">
        <v>0</v>
      </c>
    </row>
    <row r="16" spans="1:20" x14ac:dyDescent="0.2">
      <c r="A16" s="166"/>
      <c r="C16" s="80" t="s">
        <v>56</v>
      </c>
      <c r="H16" s="173">
        <v>0</v>
      </c>
      <c r="J16" s="177" t="s">
        <v>85</v>
      </c>
      <c r="N16" s="173">
        <v>48904.3</v>
      </c>
    </row>
    <row r="17" spans="1:20" x14ac:dyDescent="0.2">
      <c r="A17" s="166"/>
      <c r="B17" s="80" t="s">
        <v>150</v>
      </c>
      <c r="H17" s="173">
        <v>1176783</v>
      </c>
      <c r="J17" s="177" t="s">
        <v>210</v>
      </c>
      <c r="N17" s="173">
        <v>7853.91</v>
      </c>
    </row>
    <row r="18" spans="1:20" x14ac:dyDescent="0.2">
      <c r="A18" s="166"/>
      <c r="H18" s="265"/>
      <c r="J18" s="166" t="s">
        <v>87</v>
      </c>
      <c r="N18" s="173">
        <v>0</v>
      </c>
    </row>
    <row r="19" spans="1:20" x14ac:dyDescent="0.2">
      <c r="A19" s="166"/>
      <c r="B19" s="80" t="s">
        <v>57</v>
      </c>
      <c r="H19" s="173">
        <v>0</v>
      </c>
      <c r="J19" s="166"/>
      <c r="N19" s="266"/>
    </row>
    <row r="20" spans="1:20" ht="13.5" thickBot="1" x14ac:dyDescent="0.25">
      <c r="A20" s="166"/>
      <c r="B20" s="80" t="s">
        <v>58</v>
      </c>
      <c r="H20" s="173">
        <v>0</v>
      </c>
      <c r="J20" s="166"/>
      <c r="K20" s="89" t="s">
        <v>81</v>
      </c>
      <c r="N20" s="267">
        <v>57039.820000000007</v>
      </c>
    </row>
    <row r="21" spans="1:20" ht="13.5" thickTop="1" x14ac:dyDescent="0.2">
      <c r="A21" s="166"/>
      <c r="B21" s="80" t="s">
        <v>59</v>
      </c>
      <c r="H21" s="173">
        <v>21930.77</v>
      </c>
      <c r="J21" s="268"/>
      <c r="K21" s="192"/>
      <c r="L21" s="192"/>
      <c r="M21" s="192"/>
      <c r="N21" s="179"/>
    </row>
    <row r="22" spans="1:20" ht="13.5" thickBot="1" x14ac:dyDescent="0.25">
      <c r="A22" s="166"/>
      <c r="B22" s="80" t="s">
        <v>60</v>
      </c>
      <c r="H22" s="173">
        <v>0</v>
      </c>
      <c r="J22" s="77"/>
      <c r="K22" s="211"/>
      <c r="L22" s="211"/>
      <c r="M22" s="211"/>
      <c r="N22" s="212"/>
    </row>
    <row r="23" spans="1:20" x14ac:dyDescent="0.2">
      <c r="A23" s="166"/>
      <c r="B23" s="80" t="s">
        <v>61</v>
      </c>
      <c r="H23" s="173"/>
      <c r="T23" s="89"/>
    </row>
    <row r="24" spans="1:20" x14ac:dyDescent="0.2">
      <c r="A24" s="166"/>
      <c r="C24" s="80" t="s">
        <v>231</v>
      </c>
      <c r="H24" s="173">
        <v>0</v>
      </c>
    </row>
    <row r="25" spans="1:20" x14ac:dyDescent="0.2">
      <c r="A25" s="166"/>
      <c r="B25" s="80" t="s">
        <v>93</v>
      </c>
      <c r="H25" s="173">
        <v>0</v>
      </c>
    </row>
    <row r="26" spans="1:20" x14ac:dyDescent="0.2">
      <c r="A26" s="166"/>
      <c r="B26" s="80" t="s">
        <v>94</v>
      </c>
      <c r="H26" s="173">
        <v>0</v>
      </c>
    </row>
    <row r="27" spans="1:20" x14ac:dyDescent="0.2">
      <c r="A27" s="166"/>
      <c r="B27" s="80" t="s">
        <v>92</v>
      </c>
      <c r="H27" s="173">
        <v>0</v>
      </c>
    </row>
    <row r="28" spans="1:20" x14ac:dyDescent="0.2">
      <c r="A28" s="166"/>
      <c r="H28" s="173"/>
    </row>
    <row r="29" spans="1:20" x14ac:dyDescent="0.2">
      <c r="A29" s="166"/>
      <c r="H29" s="173"/>
    </row>
    <row r="30" spans="1:20" x14ac:dyDescent="0.2">
      <c r="A30" s="166"/>
      <c r="H30" s="173"/>
    </row>
    <row r="31" spans="1:20" ht="13.5" thickBot="1" x14ac:dyDescent="0.25">
      <c r="A31" s="166"/>
      <c r="C31" s="89" t="s">
        <v>62</v>
      </c>
      <c r="H31" s="267">
        <v>3402806.77</v>
      </c>
      <c r="I31" s="168"/>
    </row>
    <row r="32" spans="1:20" ht="13.5" thickTop="1" x14ac:dyDescent="0.2">
      <c r="A32" s="268"/>
      <c r="B32" s="192"/>
      <c r="C32" s="63"/>
      <c r="D32" s="192"/>
      <c r="E32" s="192"/>
      <c r="F32" s="192"/>
      <c r="G32" s="192"/>
      <c r="H32" s="179"/>
    </row>
    <row r="33" spans="1:17" s="269" customFormat="1" x14ac:dyDescent="0.2">
      <c r="A33" s="160" t="s">
        <v>148</v>
      </c>
      <c r="C33" s="270"/>
      <c r="H33" s="271"/>
      <c r="J33" s="80"/>
      <c r="K33" s="80"/>
      <c r="L33" s="80"/>
      <c r="M33" s="80"/>
      <c r="N33" s="80"/>
    </row>
    <row r="34" spans="1:17" s="269" customFormat="1" ht="13.5" thickBot="1" x14ac:dyDescent="0.25">
      <c r="A34" s="77" t="s">
        <v>13</v>
      </c>
      <c r="B34" s="272"/>
      <c r="C34" s="272"/>
      <c r="D34" s="272"/>
      <c r="E34" s="272"/>
      <c r="F34" s="272"/>
      <c r="G34" s="272"/>
      <c r="H34" s="273"/>
      <c r="J34" s="80"/>
      <c r="K34" s="80"/>
      <c r="L34" s="80"/>
      <c r="M34" s="80"/>
      <c r="N34" s="80"/>
    </row>
    <row r="35" spans="1:17" ht="13.5" thickBot="1" x14ac:dyDescent="0.25"/>
    <row r="36" spans="1:17" ht="15.75" thickBot="1" x14ac:dyDescent="0.3">
      <c r="A36" s="259" t="s">
        <v>63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74"/>
    </row>
    <row r="37" spans="1:17" ht="15.75" thickBot="1" x14ac:dyDescent="0.3">
      <c r="A37" s="261"/>
    </row>
    <row r="38" spans="1:17" ht="6" customHeight="1" x14ac:dyDescent="0.2">
      <c r="A38" s="262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263"/>
    </row>
    <row r="39" spans="1:17" x14ac:dyDescent="0.2">
      <c r="A39" s="180" t="s">
        <v>64</v>
      </c>
      <c r="L39" s="275" t="s">
        <v>65</v>
      </c>
      <c r="M39" s="192"/>
      <c r="N39" s="276" t="s">
        <v>66</v>
      </c>
    </row>
    <row r="40" spans="1:17" ht="6.75" customHeight="1" x14ac:dyDescent="0.2">
      <c r="A40" s="166"/>
      <c r="N40" s="265"/>
    </row>
    <row r="41" spans="1:17" x14ac:dyDescent="0.2">
      <c r="A41" s="166"/>
      <c r="B41" s="89" t="s">
        <v>62</v>
      </c>
      <c r="L41" s="168"/>
      <c r="M41" s="168"/>
      <c r="N41" s="173">
        <v>3402806.77</v>
      </c>
    </row>
    <row r="42" spans="1:17" x14ac:dyDescent="0.2">
      <c r="A42" s="166"/>
      <c r="L42" s="168"/>
      <c r="M42" s="168"/>
      <c r="N42" s="173"/>
    </row>
    <row r="43" spans="1:17" x14ac:dyDescent="0.2">
      <c r="A43" s="166"/>
      <c r="B43" s="89" t="s">
        <v>209</v>
      </c>
      <c r="L43" s="168">
        <v>56940.63</v>
      </c>
      <c r="M43" s="168"/>
      <c r="N43" s="173">
        <v>3345866.14</v>
      </c>
    </row>
    <row r="44" spans="1:17" x14ac:dyDescent="0.2">
      <c r="A44" s="166"/>
      <c r="L44" s="168"/>
      <c r="M44" s="168"/>
      <c r="N44" s="173"/>
    </row>
    <row r="45" spans="1:17" x14ac:dyDescent="0.2">
      <c r="A45" s="166"/>
      <c r="B45" s="89" t="s">
        <v>158</v>
      </c>
      <c r="L45" s="168">
        <v>281.61</v>
      </c>
      <c r="M45" s="168"/>
      <c r="N45" s="173">
        <v>3345584.5300000003</v>
      </c>
      <c r="P45" s="277"/>
    </row>
    <row r="46" spans="1:17" x14ac:dyDescent="0.2">
      <c r="A46" s="166"/>
      <c r="L46" s="168"/>
      <c r="M46" s="168"/>
      <c r="N46" s="173"/>
      <c r="Q46" s="168"/>
    </row>
    <row r="47" spans="1:17" x14ac:dyDescent="0.2">
      <c r="A47" s="166"/>
      <c r="B47" s="89" t="s">
        <v>159</v>
      </c>
      <c r="L47" s="168">
        <v>48904.3</v>
      </c>
      <c r="M47" s="168"/>
      <c r="N47" s="173">
        <v>3296680.2300000004</v>
      </c>
    </row>
    <row r="48" spans="1:17" x14ac:dyDescent="0.2">
      <c r="A48" s="166"/>
      <c r="B48" s="89"/>
      <c r="L48" s="168"/>
      <c r="M48" s="168"/>
      <c r="N48" s="173"/>
    </row>
    <row r="49" spans="1:15" x14ac:dyDescent="0.2">
      <c r="A49" s="166"/>
      <c r="B49" s="89" t="s">
        <v>160</v>
      </c>
      <c r="L49" s="168">
        <v>7853.91</v>
      </c>
      <c r="M49" s="168"/>
      <c r="N49" s="173">
        <v>3288826.3200000003</v>
      </c>
    </row>
    <row r="50" spans="1:15" x14ac:dyDescent="0.2">
      <c r="A50" s="166"/>
      <c r="L50" s="168"/>
      <c r="M50" s="168"/>
      <c r="N50" s="173"/>
    </row>
    <row r="51" spans="1:15" x14ac:dyDescent="0.2">
      <c r="A51" s="166"/>
      <c r="B51" s="89" t="s">
        <v>239</v>
      </c>
      <c r="L51" s="278">
        <v>328403.08</v>
      </c>
      <c r="M51" s="168"/>
      <c r="N51" s="173">
        <v>2960423.24</v>
      </c>
    </row>
    <row r="52" spans="1:15" x14ac:dyDescent="0.2">
      <c r="A52" s="166"/>
      <c r="L52" s="168"/>
      <c r="M52" s="168"/>
      <c r="N52" s="173"/>
    </row>
    <row r="53" spans="1:15" x14ac:dyDescent="0.2">
      <c r="A53" s="166"/>
      <c r="B53" s="89" t="s">
        <v>163</v>
      </c>
      <c r="L53" s="168">
        <v>0</v>
      </c>
      <c r="M53" s="168"/>
      <c r="N53" s="173">
        <v>2960423.24</v>
      </c>
    </row>
    <row r="54" spans="1:15" x14ac:dyDescent="0.2">
      <c r="A54" s="166"/>
      <c r="B54" s="89"/>
      <c r="L54" s="168"/>
      <c r="M54" s="168"/>
      <c r="N54" s="173"/>
    </row>
    <row r="55" spans="1:15" x14ac:dyDescent="0.2">
      <c r="A55" s="166"/>
      <c r="B55" s="89" t="s">
        <v>240</v>
      </c>
      <c r="L55" s="168">
        <v>2960423.24</v>
      </c>
      <c r="M55" s="168"/>
      <c r="N55" s="173">
        <v>0</v>
      </c>
    </row>
    <row r="56" spans="1:15" x14ac:dyDescent="0.2">
      <c r="A56" s="166"/>
      <c r="B56" s="89"/>
      <c r="L56" s="168"/>
      <c r="M56" s="168"/>
      <c r="N56" s="173"/>
    </row>
    <row r="57" spans="1:15" x14ac:dyDescent="0.2">
      <c r="A57" s="166"/>
      <c r="B57" s="89" t="s">
        <v>211</v>
      </c>
      <c r="L57" s="168">
        <v>0</v>
      </c>
      <c r="M57" s="168"/>
      <c r="N57" s="173">
        <v>0</v>
      </c>
    </row>
    <row r="58" spans="1:15" x14ac:dyDescent="0.2">
      <c r="A58" s="166"/>
      <c r="B58" s="89"/>
      <c r="L58" s="168"/>
      <c r="M58" s="168"/>
      <c r="N58" s="173"/>
    </row>
    <row r="59" spans="1:15" x14ac:dyDescent="0.2">
      <c r="A59" s="268"/>
      <c r="B59" s="63" t="s">
        <v>161</v>
      </c>
      <c r="C59" s="192"/>
      <c r="D59" s="192"/>
      <c r="E59" s="192"/>
      <c r="F59" s="192"/>
      <c r="G59" s="192"/>
      <c r="H59" s="192"/>
      <c r="I59" s="192"/>
      <c r="J59" s="192"/>
      <c r="K59" s="192"/>
      <c r="L59" s="279">
        <v>0</v>
      </c>
      <c r="M59" s="279"/>
      <c r="N59" s="266">
        <v>0</v>
      </c>
      <c r="O59" s="280"/>
    </row>
    <row r="60" spans="1:15" s="269" customFormat="1" x14ac:dyDescent="0.2">
      <c r="A60" s="160" t="s">
        <v>12</v>
      </c>
      <c r="C60" s="270"/>
      <c r="N60" s="265"/>
    </row>
    <row r="61" spans="1:15" ht="13.5" thickBot="1" x14ac:dyDescent="0.25">
      <c r="A61" s="77" t="s">
        <v>13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2"/>
    </row>
    <row r="63" spans="1:15" x14ac:dyDescent="0.2">
      <c r="G63" s="242"/>
      <c r="H63" s="168"/>
      <c r="I63" s="242"/>
    </row>
  </sheetData>
  <mergeCells count="5">
    <mergeCell ref="L2:M4"/>
    <mergeCell ref="E4:G4"/>
    <mergeCell ref="E5:G5"/>
    <mergeCell ref="B4:D4"/>
    <mergeCell ref="B5:D5"/>
  </mergeCells>
  <phoneticPr fontId="6" type="noConversion"/>
  <pageMargins left="0.28000000000000003" right="0.24" top="0.35" bottom="0.31" header="0.5" footer="0.33"/>
  <pageSetup scale="56" orientation="portrait" r:id="rId1"/>
  <headerFooter alignWithMargins="0">
    <oddFooter>&amp;L&amp;"Arial,Bold"Vermont Student Assistance Corp.&amp;RPage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54"/>
  <sheetViews>
    <sheetView topLeftCell="A13" workbookViewId="0">
      <selection activeCell="E16" sqref="E16:E53"/>
    </sheetView>
  </sheetViews>
  <sheetFormatPr defaultRowHeight="12.75" x14ac:dyDescent="0.2"/>
  <cols>
    <col min="1" max="1" width="17.85546875" style="5" bestFit="1" customWidth="1"/>
    <col min="2" max="2" width="30.5703125" style="5" bestFit="1" customWidth="1"/>
    <col min="3" max="3" width="11.42578125" style="5" customWidth="1"/>
    <col min="4" max="4" width="16.85546875" style="5" customWidth="1"/>
    <col min="5" max="5" width="13.28515625" style="5" bestFit="1" customWidth="1"/>
    <col min="6" max="7" width="11.42578125" style="5" customWidth="1"/>
    <col min="8" max="9" width="13.5703125" style="5" bestFit="1" customWidth="1"/>
    <col min="10" max="260" width="11.42578125" style="5" customWidth="1"/>
    <col min="261" max="261" width="13.28515625" style="5" bestFit="1" customWidth="1"/>
    <col min="262" max="516" width="11.42578125" style="5" customWidth="1"/>
    <col min="517" max="517" width="13.28515625" style="5" bestFit="1" customWidth="1"/>
    <col min="518" max="772" width="11.42578125" style="5" customWidth="1"/>
    <col min="773" max="773" width="13.28515625" style="5" bestFit="1" customWidth="1"/>
    <col min="774" max="1028" width="11.42578125" style="5" customWidth="1"/>
    <col min="1029" max="1029" width="13.28515625" style="5" bestFit="1" customWidth="1"/>
    <col min="1030" max="1284" width="11.42578125" style="5" customWidth="1"/>
    <col min="1285" max="1285" width="13.28515625" style="5" bestFit="1" customWidth="1"/>
    <col min="1286" max="1540" width="11.42578125" style="5" customWidth="1"/>
    <col min="1541" max="1541" width="13.28515625" style="5" bestFit="1" customWidth="1"/>
    <col min="1542" max="1796" width="11.42578125" style="5" customWidth="1"/>
    <col min="1797" max="1797" width="13.28515625" style="5" bestFit="1" customWidth="1"/>
    <col min="1798" max="2052" width="11.42578125" style="5" customWidth="1"/>
    <col min="2053" max="2053" width="13.28515625" style="5" bestFit="1" customWidth="1"/>
    <col min="2054" max="2308" width="11.42578125" style="5" customWidth="1"/>
    <col min="2309" max="2309" width="13.28515625" style="5" bestFit="1" customWidth="1"/>
    <col min="2310" max="2564" width="11.42578125" style="5" customWidth="1"/>
    <col min="2565" max="2565" width="13.28515625" style="5" bestFit="1" customWidth="1"/>
    <col min="2566" max="2820" width="11.42578125" style="5" customWidth="1"/>
    <col min="2821" max="2821" width="13.28515625" style="5" bestFit="1" customWidth="1"/>
    <col min="2822" max="3076" width="11.42578125" style="5" customWidth="1"/>
    <col min="3077" max="3077" width="13.28515625" style="5" bestFit="1" customWidth="1"/>
    <col min="3078" max="3332" width="11.42578125" style="5" customWidth="1"/>
    <col min="3333" max="3333" width="13.28515625" style="5" bestFit="1" customWidth="1"/>
    <col min="3334" max="3588" width="11.42578125" style="5" customWidth="1"/>
    <col min="3589" max="3589" width="13.28515625" style="5" bestFit="1" customWidth="1"/>
    <col min="3590" max="3844" width="11.42578125" style="5" customWidth="1"/>
    <col min="3845" max="3845" width="13.28515625" style="5" bestFit="1" customWidth="1"/>
    <col min="3846" max="4100" width="11.42578125" style="5" customWidth="1"/>
    <col min="4101" max="4101" width="13.28515625" style="5" bestFit="1" customWidth="1"/>
    <col min="4102" max="4356" width="11.42578125" style="5" customWidth="1"/>
    <col min="4357" max="4357" width="13.28515625" style="5" bestFit="1" customWidth="1"/>
    <col min="4358" max="4612" width="11.42578125" style="5" customWidth="1"/>
    <col min="4613" max="4613" width="13.28515625" style="5" bestFit="1" customWidth="1"/>
    <col min="4614" max="4868" width="11.42578125" style="5" customWidth="1"/>
    <col min="4869" max="4869" width="13.28515625" style="5" bestFit="1" customWidth="1"/>
    <col min="4870" max="5124" width="11.42578125" style="5" customWidth="1"/>
    <col min="5125" max="5125" width="13.28515625" style="5" bestFit="1" customWidth="1"/>
    <col min="5126" max="5380" width="11.42578125" style="5" customWidth="1"/>
    <col min="5381" max="5381" width="13.28515625" style="5" bestFit="1" customWidth="1"/>
    <col min="5382" max="5636" width="11.42578125" style="5" customWidth="1"/>
    <col min="5637" max="5637" width="13.28515625" style="5" bestFit="1" customWidth="1"/>
    <col min="5638" max="5892" width="11.42578125" style="5" customWidth="1"/>
    <col min="5893" max="5893" width="13.28515625" style="5" bestFit="1" customWidth="1"/>
    <col min="5894" max="6148" width="11.42578125" style="5" customWidth="1"/>
    <col min="6149" max="6149" width="13.28515625" style="5" bestFit="1" customWidth="1"/>
    <col min="6150" max="6404" width="11.42578125" style="5" customWidth="1"/>
    <col min="6405" max="6405" width="13.28515625" style="5" bestFit="1" customWidth="1"/>
    <col min="6406" max="6660" width="11.42578125" style="5" customWidth="1"/>
    <col min="6661" max="6661" width="13.28515625" style="5" bestFit="1" customWidth="1"/>
    <col min="6662" max="6916" width="11.42578125" style="5" customWidth="1"/>
    <col min="6917" max="6917" width="13.28515625" style="5" bestFit="1" customWidth="1"/>
    <col min="6918" max="7172" width="11.42578125" style="5" customWidth="1"/>
    <col min="7173" max="7173" width="13.28515625" style="5" bestFit="1" customWidth="1"/>
    <col min="7174" max="7428" width="11.42578125" style="5" customWidth="1"/>
    <col min="7429" max="7429" width="13.28515625" style="5" bestFit="1" customWidth="1"/>
    <col min="7430" max="7684" width="11.42578125" style="5" customWidth="1"/>
    <col min="7685" max="7685" width="13.28515625" style="5" bestFit="1" customWidth="1"/>
    <col min="7686" max="7940" width="11.42578125" style="5" customWidth="1"/>
    <col min="7941" max="7941" width="13.28515625" style="5" bestFit="1" customWidth="1"/>
    <col min="7942" max="8196" width="11.42578125" style="5" customWidth="1"/>
    <col min="8197" max="8197" width="13.28515625" style="5" bestFit="1" customWidth="1"/>
    <col min="8198" max="8452" width="11.42578125" style="5" customWidth="1"/>
    <col min="8453" max="8453" width="13.28515625" style="5" bestFit="1" customWidth="1"/>
    <col min="8454" max="8708" width="11.42578125" style="5" customWidth="1"/>
    <col min="8709" max="8709" width="13.28515625" style="5" bestFit="1" customWidth="1"/>
    <col min="8710" max="8964" width="11.42578125" style="5" customWidth="1"/>
    <col min="8965" max="8965" width="13.28515625" style="5" bestFit="1" customWidth="1"/>
    <col min="8966" max="9220" width="11.42578125" style="5" customWidth="1"/>
    <col min="9221" max="9221" width="13.28515625" style="5" bestFit="1" customWidth="1"/>
    <col min="9222" max="9476" width="11.42578125" style="5" customWidth="1"/>
    <col min="9477" max="9477" width="13.28515625" style="5" bestFit="1" customWidth="1"/>
    <col min="9478" max="9732" width="11.42578125" style="5" customWidth="1"/>
    <col min="9733" max="9733" width="13.28515625" style="5" bestFit="1" customWidth="1"/>
    <col min="9734" max="9988" width="11.42578125" style="5" customWidth="1"/>
    <col min="9989" max="9989" width="13.28515625" style="5" bestFit="1" customWidth="1"/>
    <col min="9990" max="10244" width="11.42578125" style="5" customWidth="1"/>
    <col min="10245" max="10245" width="13.28515625" style="5" bestFit="1" customWidth="1"/>
    <col min="10246" max="10500" width="11.42578125" style="5" customWidth="1"/>
    <col min="10501" max="10501" width="13.28515625" style="5" bestFit="1" customWidth="1"/>
    <col min="10502" max="10756" width="11.42578125" style="5" customWidth="1"/>
    <col min="10757" max="10757" width="13.28515625" style="5" bestFit="1" customWidth="1"/>
    <col min="10758" max="11012" width="11.42578125" style="5" customWidth="1"/>
    <col min="11013" max="11013" width="13.28515625" style="5" bestFit="1" customWidth="1"/>
    <col min="11014" max="11268" width="11.42578125" style="5" customWidth="1"/>
    <col min="11269" max="11269" width="13.28515625" style="5" bestFit="1" customWidth="1"/>
    <col min="11270" max="11524" width="11.42578125" style="5" customWidth="1"/>
    <col min="11525" max="11525" width="13.28515625" style="5" bestFit="1" customWidth="1"/>
    <col min="11526" max="11780" width="11.42578125" style="5" customWidth="1"/>
    <col min="11781" max="11781" width="13.28515625" style="5" bestFit="1" customWidth="1"/>
    <col min="11782" max="12036" width="11.42578125" style="5" customWidth="1"/>
    <col min="12037" max="12037" width="13.28515625" style="5" bestFit="1" customWidth="1"/>
    <col min="12038" max="12292" width="11.42578125" style="5" customWidth="1"/>
    <col min="12293" max="12293" width="13.28515625" style="5" bestFit="1" customWidth="1"/>
    <col min="12294" max="12548" width="11.42578125" style="5" customWidth="1"/>
    <col min="12549" max="12549" width="13.28515625" style="5" bestFit="1" customWidth="1"/>
    <col min="12550" max="12804" width="11.42578125" style="5" customWidth="1"/>
    <col min="12805" max="12805" width="13.28515625" style="5" bestFit="1" customWidth="1"/>
    <col min="12806" max="13060" width="11.42578125" style="5" customWidth="1"/>
    <col min="13061" max="13061" width="13.28515625" style="5" bestFit="1" customWidth="1"/>
    <col min="13062" max="13316" width="11.42578125" style="5" customWidth="1"/>
    <col min="13317" max="13317" width="13.28515625" style="5" bestFit="1" customWidth="1"/>
    <col min="13318" max="13572" width="11.42578125" style="5" customWidth="1"/>
    <col min="13573" max="13573" width="13.28515625" style="5" bestFit="1" customWidth="1"/>
    <col min="13574" max="13828" width="11.42578125" style="5" customWidth="1"/>
    <col min="13829" max="13829" width="13.28515625" style="5" bestFit="1" customWidth="1"/>
    <col min="13830" max="14084" width="11.42578125" style="5" customWidth="1"/>
    <col min="14085" max="14085" width="13.28515625" style="5" bestFit="1" customWidth="1"/>
    <col min="14086" max="14340" width="11.42578125" style="5" customWidth="1"/>
    <col min="14341" max="14341" width="13.28515625" style="5" bestFit="1" customWidth="1"/>
    <col min="14342" max="14596" width="11.42578125" style="5" customWidth="1"/>
    <col min="14597" max="14597" width="13.28515625" style="5" bestFit="1" customWidth="1"/>
    <col min="14598" max="14852" width="11.42578125" style="5" customWidth="1"/>
    <col min="14853" max="14853" width="13.28515625" style="5" bestFit="1" customWidth="1"/>
    <col min="14854" max="15108" width="11.42578125" style="5" customWidth="1"/>
    <col min="15109" max="15109" width="13.28515625" style="5" bestFit="1" customWidth="1"/>
    <col min="15110" max="15364" width="11.42578125" style="5" customWidth="1"/>
    <col min="15365" max="15365" width="13.28515625" style="5" bestFit="1" customWidth="1"/>
    <col min="15366" max="15620" width="11.42578125" style="5" customWidth="1"/>
    <col min="15621" max="15621" width="13.28515625" style="5" bestFit="1" customWidth="1"/>
    <col min="15622" max="15876" width="11.42578125" style="5" customWidth="1"/>
    <col min="15877" max="15877" width="13.28515625" style="5" bestFit="1" customWidth="1"/>
    <col min="15878" max="16132" width="11.42578125" style="5" customWidth="1"/>
    <col min="16133" max="16133" width="13.28515625" style="5" bestFit="1" customWidth="1"/>
    <col min="16134" max="16384" width="11.42578125" style="5" customWidth="1"/>
  </cols>
  <sheetData>
    <row r="1" spans="1:5" ht="18" x14ac:dyDescent="0.2">
      <c r="D1" s="6" t="s">
        <v>76</v>
      </c>
    </row>
    <row r="2" spans="1:5" x14ac:dyDescent="0.2">
      <c r="A2" s="7"/>
    </row>
    <row r="3" spans="1:5" ht="18" x14ac:dyDescent="0.2">
      <c r="D3" s="6" t="s">
        <v>169</v>
      </c>
    </row>
    <row r="5" spans="1:5" ht="15" x14ac:dyDescent="0.2">
      <c r="D5" s="8" t="s">
        <v>170</v>
      </c>
    </row>
    <row r="10" spans="1:5" x14ac:dyDescent="0.2">
      <c r="A10" s="4"/>
      <c r="B10" s="4"/>
      <c r="C10" s="4"/>
    </row>
    <row r="11" spans="1:5" x14ac:dyDescent="0.2">
      <c r="A11" s="4"/>
      <c r="B11" s="4"/>
      <c r="C11" s="4"/>
      <c r="D11" s="11" t="s">
        <v>171</v>
      </c>
      <c r="E11" s="11" t="s">
        <v>171</v>
      </c>
    </row>
    <row r="12" spans="1:5" x14ac:dyDescent="0.2">
      <c r="A12" s="4"/>
      <c r="B12" s="4"/>
      <c r="C12" s="4"/>
      <c r="D12" s="18">
        <v>45412</v>
      </c>
      <c r="E12" s="18">
        <v>45443</v>
      </c>
    </row>
    <row r="13" spans="1:5" x14ac:dyDescent="0.2">
      <c r="A13" s="4"/>
      <c r="B13" s="4"/>
      <c r="C13" s="4"/>
      <c r="D13" s="4"/>
      <c r="E13" s="4"/>
    </row>
    <row r="14" spans="1:5" x14ac:dyDescent="0.2">
      <c r="A14" s="9" t="s">
        <v>36</v>
      </c>
      <c r="B14" s="4"/>
      <c r="C14" s="4"/>
      <c r="D14" s="4"/>
      <c r="E14" s="4"/>
    </row>
    <row r="15" spans="1:5" x14ac:dyDescent="0.2">
      <c r="A15" s="9" t="s">
        <v>172</v>
      </c>
      <c r="B15" s="4"/>
      <c r="C15" s="4"/>
      <c r="D15" s="4"/>
      <c r="E15" s="4"/>
    </row>
    <row r="16" spans="1:5" x14ac:dyDescent="0.2">
      <c r="A16" s="4"/>
      <c r="B16" s="9" t="s">
        <v>173</v>
      </c>
      <c r="C16" s="4"/>
      <c r="D16" s="12">
        <v>4713819.04</v>
      </c>
      <c r="E16" s="281">
        <v>3402806.77</v>
      </c>
    </row>
    <row r="17" spans="1:9" x14ac:dyDescent="0.2">
      <c r="A17" s="4"/>
      <c r="B17" s="9" t="s">
        <v>174</v>
      </c>
      <c r="C17" s="4"/>
      <c r="D17" s="12">
        <v>0</v>
      </c>
      <c r="E17" s="281">
        <v>0</v>
      </c>
    </row>
    <row r="18" spans="1:9" x14ac:dyDescent="0.2">
      <c r="A18" s="4"/>
      <c r="B18" s="9" t="s">
        <v>175</v>
      </c>
      <c r="C18" s="4"/>
      <c r="D18" s="12">
        <v>1176783</v>
      </c>
      <c r="E18" s="281">
        <v>1176783</v>
      </c>
    </row>
    <row r="19" spans="1:9" x14ac:dyDescent="0.2">
      <c r="A19" s="4"/>
      <c r="B19" s="9" t="s">
        <v>222</v>
      </c>
      <c r="C19" s="4"/>
      <c r="D19" s="12">
        <v>0</v>
      </c>
      <c r="E19" s="281">
        <v>0</v>
      </c>
    </row>
    <row r="20" spans="1:9" x14ac:dyDescent="0.2">
      <c r="A20" s="4"/>
      <c r="B20" s="9" t="s">
        <v>207</v>
      </c>
      <c r="C20" s="4"/>
      <c r="D20" s="12">
        <v>0</v>
      </c>
      <c r="E20" s="281">
        <v>0</v>
      </c>
    </row>
    <row r="21" spans="1:9" x14ac:dyDescent="0.2">
      <c r="A21" s="4"/>
      <c r="B21" s="9" t="s">
        <v>176</v>
      </c>
      <c r="C21" s="4"/>
      <c r="D21" s="13">
        <v>3409810.83</v>
      </c>
      <c r="E21" s="282">
        <f>SUM(E16:E20)</f>
        <v>4579589.7699999996</v>
      </c>
    </row>
    <row r="22" spans="1:9" x14ac:dyDescent="0.2">
      <c r="A22" s="9" t="s">
        <v>177</v>
      </c>
      <c r="B22" s="4"/>
      <c r="C22" s="4"/>
      <c r="D22" s="4"/>
      <c r="E22" s="22"/>
    </row>
    <row r="23" spans="1:9" x14ac:dyDescent="0.2">
      <c r="A23" s="4"/>
      <c r="B23" s="9" t="s">
        <v>178</v>
      </c>
      <c r="C23" s="4"/>
      <c r="D23" s="12">
        <v>0</v>
      </c>
      <c r="E23" s="281">
        <v>0</v>
      </c>
    </row>
    <row r="24" spans="1:9" x14ac:dyDescent="0.2">
      <c r="A24" s="4"/>
      <c r="B24" s="9" t="s">
        <v>179</v>
      </c>
      <c r="C24" s="4"/>
      <c r="D24" s="12">
        <v>80772172.659999996</v>
      </c>
      <c r="E24" s="281">
        <v>77738400.170000002</v>
      </c>
    </row>
    <row r="25" spans="1:9" x14ac:dyDescent="0.2">
      <c r="A25" s="4"/>
      <c r="B25" s="9" t="s">
        <v>180</v>
      </c>
      <c r="C25" s="4"/>
      <c r="D25" s="12">
        <v>-133686.70000000001</v>
      </c>
      <c r="E25" s="281">
        <v>-133686.70000000001</v>
      </c>
    </row>
    <row r="26" spans="1:9" x14ac:dyDescent="0.2">
      <c r="A26" s="4"/>
      <c r="B26" s="9" t="s">
        <v>181</v>
      </c>
      <c r="C26" s="4"/>
      <c r="D26" s="12">
        <v>0</v>
      </c>
      <c r="E26" s="281">
        <v>0</v>
      </c>
    </row>
    <row r="27" spans="1:9" x14ac:dyDescent="0.2">
      <c r="A27" s="4"/>
      <c r="B27" s="9" t="s">
        <v>182</v>
      </c>
      <c r="C27" s="4"/>
      <c r="D27" s="12">
        <v>0</v>
      </c>
      <c r="E27" s="281">
        <v>0</v>
      </c>
    </row>
    <row r="28" spans="1:9" x14ac:dyDescent="0.2">
      <c r="A28" s="4"/>
      <c r="B28" s="9" t="s">
        <v>183</v>
      </c>
      <c r="C28" s="4"/>
      <c r="D28" s="12">
        <v>4591128.84</v>
      </c>
      <c r="E28" s="281">
        <v>4406935.04</v>
      </c>
      <c r="G28" s="10"/>
      <c r="H28" s="10"/>
      <c r="I28" s="10"/>
    </row>
    <row r="29" spans="1:9" x14ac:dyDescent="0.2">
      <c r="A29" s="4"/>
      <c r="B29" s="9" t="s">
        <v>241</v>
      </c>
      <c r="C29" s="4"/>
      <c r="D29" s="12">
        <v>341855.84</v>
      </c>
      <c r="E29" s="281">
        <v>526827.31999999995</v>
      </c>
      <c r="G29" s="10"/>
      <c r="H29" s="10"/>
      <c r="I29" s="10"/>
    </row>
    <row r="30" spans="1:9" x14ac:dyDescent="0.2">
      <c r="A30" s="4"/>
      <c r="B30" s="9" t="s">
        <v>202</v>
      </c>
      <c r="C30" s="4"/>
      <c r="D30" s="12">
        <v>5241.3100000000004</v>
      </c>
      <c r="E30" s="281">
        <v>9802.93</v>
      </c>
      <c r="G30" s="10"/>
    </row>
    <row r="31" spans="1:9" x14ac:dyDescent="0.2">
      <c r="A31" s="4"/>
      <c r="B31" s="9" t="s">
        <v>203</v>
      </c>
      <c r="C31" s="4"/>
      <c r="D31" s="12">
        <v>189971.04</v>
      </c>
      <c r="E31" s="281">
        <v>371994.38</v>
      </c>
    </row>
    <row r="32" spans="1:9" x14ac:dyDescent="0.2">
      <c r="A32" s="4"/>
      <c r="B32" s="9" t="s">
        <v>184</v>
      </c>
      <c r="C32" s="4"/>
      <c r="D32" s="13">
        <v>89897829.770000011</v>
      </c>
      <c r="E32" s="282">
        <f>SUM(E23:E31)</f>
        <v>82920273.140000001</v>
      </c>
    </row>
    <row r="33" spans="1:5" x14ac:dyDescent="0.2">
      <c r="A33" s="4"/>
      <c r="B33" s="4"/>
      <c r="C33" s="4"/>
      <c r="D33" s="4"/>
      <c r="E33" s="22"/>
    </row>
    <row r="34" spans="1:5" ht="13.5" thickBot="1" x14ac:dyDescent="0.25">
      <c r="A34" s="4"/>
      <c r="B34" s="9" t="s">
        <v>24</v>
      </c>
      <c r="C34" s="4"/>
      <c r="D34" s="14">
        <v>93307640.600000009</v>
      </c>
      <c r="E34" s="283">
        <f>E32+E21</f>
        <v>87499862.909999996</v>
      </c>
    </row>
    <row r="35" spans="1:5" ht="13.5" thickTop="1" x14ac:dyDescent="0.2">
      <c r="A35" s="9" t="s">
        <v>185</v>
      </c>
      <c r="B35" s="4"/>
      <c r="C35" s="4"/>
      <c r="D35" s="4"/>
      <c r="E35" s="22"/>
    </row>
    <row r="36" spans="1:5" x14ac:dyDescent="0.2">
      <c r="A36" s="9" t="s">
        <v>186</v>
      </c>
      <c r="B36" s="4"/>
      <c r="C36" s="4"/>
      <c r="D36" s="4"/>
      <c r="E36" s="22"/>
    </row>
    <row r="37" spans="1:5" x14ac:dyDescent="0.2">
      <c r="A37" s="4"/>
      <c r="B37" s="9" t="s">
        <v>187</v>
      </c>
      <c r="C37" s="4"/>
      <c r="D37" s="12">
        <v>45089838.490000002</v>
      </c>
      <c r="E37" s="281">
        <v>40822731.57</v>
      </c>
    </row>
    <row r="38" spans="1:5" x14ac:dyDescent="0.2">
      <c r="A38" s="4"/>
      <c r="B38" s="9" t="s">
        <v>188</v>
      </c>
      <c r="C38" s="4"/>
      <c r="D38" s="12">
        <v>0</v>
      </c>
      <c r="E38" s="281">
        <v>0</v>
      </c>
    </row>
    <row r="39" spans="1:5" x14ac:dyDescent="0.2">
      <c r="A39" s="4"/>
      <c r="B39" s="9" t="s">
        <v>189</v>
      </c>
      <c r="C39" s="4"/>
      <c r="D39" s="12">
        <v>15500000</v>
      </c>
      <c r="E39" s="281">
        <v>15500000</v>
      </c>
    </row>
    <row r="40" spans="1:5" x14ac:dyDescent="0.2">
      <c r="A40" s="4"/>
      <c r="B40" s="9" t="s">
        <v>190</v>
      </c>
      <c r="C40" s="4"/>
      <c r="D40" s="12">
        <v>15391.92</v>
      </c>
      <c r="E40" s="281">
        <v>27842.1</v>
      </c>
    </row>
    <row r="41" spans="1:5" x14ac:dyDescent="0.2">
      <c r="A41" s="4"/>
      <c r="B41" s="9" t="s">
        <v>191</v>
      </c>
      <c r="C41" s="4"/>
      <c r="D41" s="12">
        <v>7271.65</v>
      </c>
      <c r="E41" s="281">
        <v>14532.49</v>
      </c>
    </row>
    <row r="42" spans="1:5" x14ac:dyDescent="0.2">
      <c r="A42" s="4"/>
      <c r="B42" s="9" t="s">
        <v>223</v>
      </c>
      <c r="C42" s="4"/>
      <c r="D42" s="12">
        <v>3023373.85</v>
      </c>
      <c r="E42" s="281">
        <v>2737254.85</v>
      </c>
    </row>
    <row r="43" spans="1:5" x14ac:dyDescent="0.2">
      <c r="A43" s="4"/>
      <c r="B43" s="9" t="s">
        <v>192</v>
      </c>
      <c r="C43" s="4"/>
      <c r="D43" s="12">
        <v>0</v>
      </c>
      <c r="E43" s="281">
        <v>0</v>
      </c>
    </row>
    <row r="44" spans="1:5" x14ac:dyDescent="0.2">
      <c r="A44" s="4"/>
      <c r="B44" s="9" t="s">
        <v>193</v>
      </c>
      <c r="C44" s="4"/>
      <c r="D44" s="12">
        <v>0</v>
      </c>
      <c r="E44" s="281">
        <v>0</v>
      </c>
    </row>
    <row r="45" spans="1:5" x14ac:dyDescent="0.2">
      <c r="A45" s="4"/>
      <c r="B45" s="9" t="s">
        <v>194</v>
      </c>
      <c r="C45" s="4"/>
      <c r="D45" s="12">
        <v>0</v>
      </c>
      <c r="E45" s="281">
        <v>0</v>
      </c>
    </row>
    <row r="46" spans="1:5" x14ac:dyDescent="0.2">
      <c r="A46" s="4"/>
      <c r="B46" s="9" t="s">
        <v>195</v>
      </c>
      <c r="C46" s="4"/>
      <c r="D46" s="12">
        <v>0</v>
      </c>
      <c r="E46" s="281">
        <v>0</v>
      </c>
    </row>
    <row r="47" spans="1:5" x14ac:dyDescent="0.2">
      <c r="A47" s="4"/>
      <c r="B47" s="9" t="s">
        <v>196</v>
      </c>
      <c r="C47" s="4"/>
      <c r="D47" s="12">
        <v>166119.12</v>
      </c>
      <c r="E47" s="281">
        <v>161236.09</v>
      </c>
    </row>
    <row r="48" spans="1:5" x14ac:dyDescent="0.2">
      <c r="A48" s="4"/>
      <c r="B48" s="9" t="s">
        <v>197</v>
      </c>
      <c r="C48" s="4"/>
      <c r="D48" s="13">
        <v>65687160.850000001</v>
      </c>
      <c r="E48" s="282">
        <f>SUM(E37:E47)</f>
        <v>59263597.100000009</v>
      </c>
    </row>
    <row r="49" spans="1:5" x14ac:dyDescent="0.2">
      <c r="A49" s="4"/>
      <c r="B49" s="4"/>
      <c r="C49" s="4"/>
      <c r="D49" s="4"/>
      <c r="E49" s="22"/>
    </row>
    <row r="50" spans="1:5" x14ac:dyDescent="0.2">
      <c r="A50" s="9" t="s">
        <v>198</v>
      </c>
      <c r="B50" s="4"/>
      <c r="C50" s="4"/>
      <c r="D50" s="4"/>
      <c r="E50" s="22"/>
    </row>
    <row r="51" spans="1:5" x14ac:dyDescent="0.2">
      <c r="A51" s="4"/>
      <c r="B51" s="9" t="s">
        <v>199</v>
      </c>
      <c r="C51" s="4"/>
      <c r="D51" s="12">
        <v>27855290</v>
      </c>
      <c r="E51" s="281">
        <v>28236265.809999999</v>
      </c>
    </row>
    <row r="52" spans="1:5" x14ac:dyDescent="0.2">
      <c r="A52" s="4"/>
      <c r="B52" s="9" t="s">
        <v>200</v>
      </c>
      <c r="D52" s="13">
        <v>27620479.75</v>
      </c>
      <c r="E52" s="282">
        <f>E51</f>
        <v>28236265.809999999</v>
      </c>
    </row>
    <row r="53" spans="1:5" ht="13.5" thickBot="1" x14ac:dyDescent="0.25">
      <c r="A53" s="4"/>
      <c r="B53" s="9" t="s">
        <v>201</v>
      </c>
      <c r="D53" s="15">
        <v>93307640.599999994</v>
      </c>
      <c r="E53" s="284">
        <f>E52+E48</f>
        <v>87499862.910000011</v>
      </c>
    </row>
    <row r="54" spans="1:5" ht="13.5" thickTop="1" x14ac:dyDescent="0.2">
      <c r="D54" s="10">
        <f>D34-D53</f>
        <v>0</v>
      </c>
      <c r="E54" s="10">
        <f>E34-E53</f>
        <v>0</v>
      </c>
    </row>
  </sheetData>
  <pageMargins left="0.16666666666666666" right="0.16666666666666666" top="0.16666666666666666" bottom="0.16666666666666666" header="0" footer="0"/>
  <pageSetup orientation="portrait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FFELP</vt:lpstr>
      <vt:lpstr>Collection and Waterfall</vt:lpstr>
      <vt:lpstr>Balance Sheet</vt:lpstr>
      <vt:lpstr>'Collection and Waterfall'!Print_Area</vt:lpstr>
      <vt:lpstr>FFELP!Print_Area</vt:lpstr>
      <vt:lpstr>'Collection and Waterfall'!Print_Titles</vt:lpstr>
      <vt:lpstr>FFELP!Print_Titles</vt:lpstr>
    </vt:vector>
  </TitlesOfParts>
  <Company>VSAC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Colfax</dc:creator>
  <cp:lastModifiedBy>Clifford Genece</cp:lastModifiedBy>
  <cp:lastPrinted>2024-06-27T13:15:33Z</cp:lastPrinted>
  <dcterms:created xsi:type="dcterms:W3CDTF">2010-03-10T16:54:56Z</dcterms:created>
  <dcterms:modified xsi:type="dcterms:W3CDTF">2024-07-02T12:55:11Z</dcterms:modified>
</cp:coreProperties>
</file>